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REBALANS\"/>
    </mc:Choice>
  </mc:AlternateContent>
  <xr:revisionPtr revIDLastSave="0" documentId="8_{A1E206DB-2750-49B8-8B6F-9D0E1CA55AEF}" xr6:coauthVersionLast="47" xr6:coauthVersionMax="47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SAŽETAK" sheetId="9" r:id="rId1"/>
    <sheet name="Račun prihoda i rashoda" sheetId="11" r:id="rId2"/>
    <sheet name="Prihodi i rashodi po izvorima" sheetId="10" r:id="rId3"/>
    <sheet name="Rashodi prema funkcijskoj kl" sheetId="5" r:id="rId4"/>
    <sheet name="Račun financiranja" sheetId="12" r:id="rId5"/>
    <sheet name="Račun financiranja po izvorima" sheetId="14" r:id="rId6"/>
    <sheet name="POSEBNI DIO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11" l="1"/>
  <c r="D43" i="10" l="1"/>
  <c r="D40" i="10"/>
  <c r="D38" i="10"/>
  <c r="D35" i="10"/>
  <c r="D34" i="10"/>
  <c r="D33" i="10"/>
  <c r="D30" i="10" s="1"/>
  <c r="D31" i="10"/>
  <c r="H63" i="8" l="1"/>
  <c r="E88" i="8" l="1"/>
  <c r="E84" i="8"/>
  <c r="G88" i="8"/>
  <c r="F88" i="8"/>
  <c r="G84" i="8"/>
  <c r="F84" i="8"/>
  <c r="E83" i="8" l="1"/>
  <c r="G83" i="8"/>
  <c r="F83" i="8"/>
  <c r="G56" i="8"/>
  <c r="G55" i="8"/>
  <c r="G54" i="8"/>
  <c r="F53" i="8"/>
  <c r="F52" i="8" s="1"/>
  <c r="F51" i="8" s="1"/>
  <c r="G50" i="8"/>
  <c r="G49" i="8" s="1"/>
  <c r="F49" i="8"/>
  <c r="G47" i="8"/>
  <c r="G45" i="8"/>
  <c r="G44" i="8"/>
  <c r="G37" i="8"/>
  <c r="G36" i="8"/>
  <c r="G33" i="8"/>
  <c r="G31" i="8"/>
  <c r="G28" i="8"/>
  <c r="G27" i="8"/>
  <c r="F26" i="8"/>
  <c r="G53" i="8" l="1"/>
  <c r="F25" i="8"/>
  <c r="F24" i="8" s="1"/>
  <c r="G52" i="8"/>
  <c r="G51" i="8" s="1"/>
  <c r="G26" i="8"/>
  <c r="G25" i="8" s="1"/>
  <c r="G24" i="8" s="1"/>
  <c r="D14" i="10" l="1"/>
  <c r="H65" i="11"/>
  <c r="H70" i="11"/>
  <c r="H84" i="11"/>
  <c r="H91" i="11"/>
  <c r="G11" i="9"/>
  <c r="G8" i="9"/>
  <c r="G77" i="8"/>
  <c r="G73" i="8"/>
  <c r="G96" i="8"/>
  <c r="G100" i="8"/>
  <c r="G144" i="8"/>
  <c r="G134" i="8"/>
  <c r="G133" i="8" s="1"/>
  <c r="G155" i="8"/>
  <c r="G153" i="8"/>
  <c r="G147" i="8"/>
  <c r="G159" i="8"/>
  <c r="G158" i="8" s="1"/>
  <c r="G178" i="8"/>
  <c r="G171" i="8"/>
  <c r="G164" i="8"/>
  <c r="G189" i="8"/>
  <c r="G188" i="8" s="1"/>
  <c r="G186" i="8"/>
  <c r="G185" i="8" s="1"/>
  <c r="G182" i="8"/>
  <c r="G181" i="8" s="1"/>
  <c r="G180" i="8" s="1"/>
  <c r="G193" i="8"/>
  <c r="G192" i="8" s="1"/>
  <c r="G191" i="8" s="1"/>
  <c r="G200" i="8"/>
  <c r="G199" i="8" s="1"/>
  <c r="G197" i="8"/>
  <c r="G196" i="8" s="1"/>
  <c r="G204" i="8"/>
  <c r="G203" i="8" s="1"/>
  <c r="G209" i="8"/>
  <c r="G208" i="8" s="1"/>
  <c r="G218" i="8"/>
  <c r="G217" i="8" s="1"/>
  <c r="G216" i="8" s="1"/>
  <c r="G222" i="8"/>
  <c r="G221" i="8" s="1"/>
  <c r="G220" i="8" s="1"/>
  <c r="G146" i="8" l="1"/>
  <c r="G72" i="8"/>
  <c r="G71" i="8" s="1"/>
  <c r="G184" i="8"/>
  <c r="G163" i="8"/>
  <c r="G195" i="8"/>
  <c r="G95" i="8"/>
  <c r="G94" i="8" s="1"/>
  <c r="G14" i="9"/>
  <c r="F36" i="9"/>
  <c r="F39" i="9" s="1"/>
  <c r="G36" i="9"/>
  <c r="H36" i="9"/>
  <c r="H39" i="9" s="1"/>
  <c r="G39" i="9"/>
  <c r="F37" i="11" l="1"/>
  <c r="G37" i="11"/>
  <c r="H37" i="11"/>
  <c r="F221" i="8" l="1"/>
  <c r="F220" i="8" s="1"/>
  <c r="E222" i="8"/>
  <c r="E221" i="8" s="1"/>
  <c r="E220" i="8" s="1"/>
  <c r="E11" i="12" l="1"/>
  <c r="H47" i="11" l="1"/>
  <c r="G51" i="11"/>
  <c r="H51" i="11"/>
  <c r="H53" i="11"/>
  <c r="H57" i="11"/>
  <c r="G62" i="11"/>
  <c r="H62" i="11"/>
  <c r="G69" i="11"/>
  <c r="H69" i="11"/>
  <c r="H81" i="11"/>
  <c r="G90" i="11"/>
  <c r="G89" i="11" s="1"/>
  <c r="H90" i="11"/>
  <c r="H89" i="11" s="1"/>
  <c r="G94" i="11"/>
  <c r="G93" i="11" s="1"/>
  <c r="H94" i="11"/>
  <c r="H93" i="11" s="1"/>
  <c r="G97" i="11"/>
  <c r="G96" i="11" s="1"/>
  <c r="H97" i="11"/>
  <c r="H96" i="11" s="1"/>
  <c r="G99" i="11"/>
  <c r="H100" i="11"/>
  <c r="H99" i="11" s="1"/>
  <c r="H105" i="11"/>
  <c r="H110" i="11"/>
  <c r="H113" i="11"/>
  <c r="H112" i="11" s="1"/>
  <c r="F69" i="11"/>
  <c r="F51" i="11"/>
  <c r="G56" i="11" l="1"/>
  <c r="H56" i="11"/>
  <c r="H46" i="11"/>
  <c r="G46" i="11"/>
  <c r="H104" i="11"/>
  <c r="H103" i="11" s="1"/>
  <c r="G9" i="11"/>
  <c r="H9" i="11"/>
  <c r="G11" i="11"/>
  <c r="H11" i="11"/>
  <c r="G20" i="11"/>
  <c r="G19" i="11" s="1"/>
  <c r="H20" i="11"/>
  <c r="H19" i="11" s="1"/>
  <c r="G23" i="11"/>
  <c r="G22" i="11" s="1"/>
  <c r="H23" i="11"/>
  <c r="H22" i="11" s="1"/>
  <c r="G26" i="11"/>
  <c r="H26" i="11"/>
  <c r="G29" i="11"/>
  <c r="H29" i="11"/>
  <c r="G32" i="11"/>
  <c r="G31" i="11" s="1"/>
  <c r="H32" i="11"/>
  <c r="H31" i="11" s="1"/>
  <c r="B38" i="10"/>
  <c r="C38" i="10"/>
  <c r="C33" i="10"/>
  <c r="B33" i="10"/>
  <c r="B18" i="10"/>
  <c r="C18" i="10"/>
  <c r="D18" i="10"/>
  <c r="B13" i="10"/>
  <c r="C13" i="10"/>
  <c r="D13" i="10"/>
  <c r="G45" i="11" l="1"/>
  <c r="H45" i="11"/>
  <c r="H44" i="11" s="1"/>
  <c r="H8" i="11"/>
  <c r="G8" i="11"/>
  <c r="H25" i="11"/>
  <c r="G25" i="11"/>
  <c r="C31" i="10"/>
  <c r="C35" i="10"/>
  <c r="C40" i="10"/>
  <c r="C43" i="10"/>
  <c r="C11" i="10"/>
  <c r="D11" i="10"/>
  <c r="C15" i="10"/>
  <c r="D15" i="10"/>
  <c r="C20" i="10"/>
  <c r="D20" i="10"/>
  <c r="C23" i="10"/>
  <c r="D23" i="10"/>
  <c r="B43" i="10"/>
  <c r="B40" i="10"/>
  <c r="B35" i="10"/>
  <c r="B31" i="10"/>
  <c r="B11" i="10"/>
  <c r="B15" i="10"/>
  <c r="B20" i="10"/>
  <c r="B23" i="10"/>
  <c r="C30" i="10" l="1"/>
  <c r="B30" i="10"/>
  <c r="H7" i="11"/>
  <c r="G7" i="11"/>
  <c r="B10" i="10"/>
  <c r="D10" i="10"/>
  <c r="C10" i="10"/>
  <c r="F164" i="8"/>
  <c r="E73" i="8"/>
  <c r="E72" i="8" s="1"/>
  <c r="E71" i="8" s="1"/>
  <c r="F77" i="8" l="1"/>
  <c r="E77" i="8"/>
  <c r="B9" i="14"/>
  <c r="B8" i="14" s="1"/>
  <c r="C9" i="14"/>
  <c r="C8" i="14" s="1"/>
  <c r="D9" i="14"/>
  <c r="B11" i="14"/>
  <c r="C11" i="14"/>
  <c r="D11" i="14"/>
  <c r="B16" i="14"/>
  <c r="B15" i="14" s="1"/>
  <c r="C16" i="14"/>
  <c r="C15" i="14" s="1"/>
  <c r="D16" i="14"/>
  <c r="D15" i="14" s="1"/>
  <c r="B18" i="14"/>
  <c r="C18" i="14"/>
  <c r="D18" i="14"/>
  <c r="C11" i="12"/>
  <c r="D11" i="12"/>
  <c r="C14" i="12"/>
  <c r="D14" i="12"/>
  <c r="E14" i="12"/>
  <c r="D8" i="14" l="1"/>
  <c r="F47" i="11"/>
  <c r="F53" i="11"/>
  <c r="F57" i="11"/>
  <c r="F62" i="11"/>
  <c r="F81" i="11"/>
  <c r="F90" i="11"/>
  <c r="F89" i="11" s="1"/>
  <c r="F94" i="11"/>
  <c r="F93" i="11" s="1"/>
  <c r="F97" i="11"/>
  <c r="F96" i="11" s="1"/>
  <c r="F100" i="11"/>
  <c r="F99" i="11" s="1"/>
  <c r="F105" i="11"/>
  <c r="G105" i="11"/>
  <c r="F110" i="11"/>
  <c r="G110" i="11"/>
  <c r="F113" i="11"/>
  <c r="F112" i="11" s="1"/>
  <c r="G113" i="11"/>
  <c r="G112" i="11" s="1"/>
  <c r="G104" i="11" l="1"/>
  <c r="G103" i="11" s="1"/>
  <c r="G44" i="11" s="1"/>
  <c r="F104" i="11"/>
  <c r="F103" i="11" s="1"/>
  <c r="F46" i="11"/>
  <c r="F56" i="11"/>
  <c r="F45" i="11" l="1"/>
  <c r="F44" i="11" s="1"/>
  <c r="F20" i="11" l="1"/>
  <c r="F19" i="11" s="1"/>
  <c r="F9" i="11" l="1"/>
  <c r="F11" i="11"/>
  <c r="F23" i="11"/>
  <c r="F22" i="11" s="1"/>
  <c r="F26" i="11"/>
  <c r="F29" i="11"/>
  <c r="F32" i="11"/>
  <c r="F31" i="11" s="1"/>
  <c r="F36" i="11"/>
  <c r="F35" i="11" s="1"/>
  <c r="G36" i="11"/>
  <c r="G35" i="11" s="1"/>
  <c r="H36" i="11"/>
  <c r="H35" i="11" s="1"/>
  <c r="H6" i="11" s="1"/>
  <c r="F25" i="11" l="1"/>
  <c r="F8" i="11"/>
  <c r="F7" i="11" s="1"/>
  <c r="F6" i="11" s="1"/>
  <c r="G6" i="11"/>
  <c r="F226" i="8" l="1"/>
  <c r="G226" i="8"/>
  <c r="F230" i="8"/>
  <c r="G230" i="8"/>
  <c r="E226" i="8"/>
  <c r="F209" i="8"/>
  <c r="F208" i="8" s="1"/>
  <c r="F178" i="8"/>
  <c r="F73" i="8"/>
  <c r="F72" i="8" s="1"/>
  <c r="F71" i="8" s="1"/>
  <c r="E96" i="8"/>
  <c r="F96" i="8"/>
  <c r="E100" i="8"/>
  <c r="F100" i="8"/>
  <c r="G225" i="8" l="1"/>
  <c r="G224" i="8" s="1"/>
  <c r="F225" i="8"/>
  <c r="F224" i="8" s="1"/>
  <c r="F95" i="8"/>
  <c r="F94" i="8" s="1"/>
  <c r="E95" i="8"/>
  <c r="E94" i="8" s="1"/>
  <c r="E218" i="8" l="1"/>
  <c r="E217" i="8" s="1"/>
  <c r="E216" i="8" s="1"/>
  <c r="E230" i="8"/>
  <c r="E204" i="8"/>
  <c r="E203" i="8" s="1"/>
  <c r="E209" i="8"/>
  <c r="E208" i="8" s="1"/>
  <c r="E214" i="8"/>
  <c r="E213" i="8" s="1"/>
  <c r="E193" i="8"/>
  <c r="E192" i="8" s="1"/>
  <c r="E191" i="8" s="1"/>
  <c r="E197" i="8"/>
  <c r="E196" i="8" s="1"/>
  <c r="E200" i="8"/>
  <c r="E199" i="8" s="1"/>
  <c r="E186" i="8"/>
  <c r="E185" i="8" s="1"/>
  <c r="E189" i="8"/>
  <c r="E188" i="8" s="1"/>
  <c r="E182" i="8"/>
  <c r="E181" i="8" s="1"/>
  <c r="E180" i="8" s="1"/>
  <c r="E171" i="8"/>
  <c r="E178" i="8"/>
  <c r="E164" i="8"/>
  <c r="E159" i="8"/>
  <c r="E158" i="8" s="1"/>
  <c r="E147" i="8"/>
  <c r="E153" i="8"/>
  <c r="E155" i="8"/>
  <c r="E134" i="8"/>
  <c r="E133" i="8" s="1"/>
  <c r="E144" i="8"/>
  <c r="E126" i="8"/>
  <c r="E125" i="8" s="1"/>
  <c r="E124" i="8" s="1"/>
  <c r="E123" i="8" s="1"/>
  <c r="E121" i="8"/>
  <c r="E120" i="8" s="1"/>
  <c r="E119" i="8" s="1"/>
  <c r="F121" i="8"/>
  <c r="F120" i="8" s="1"/>
  <c r="F119" i="8" s="1"/>
  <c r="G121" i="8"/>
  <c r="G120" i="8" s="1"/>
  <c r="G119" i="8" s="1"/>
  <c r="E113" i="8"/>
  <c r="E112" i="8" s="1"/>
  <c r="E111" i="8" s="1"/>
  <c r="E116" i="8"/>
  <c r="E115" i="8" s="1"/>
  <c r="E117" i="8"/>
  <c r="E108" i="8"/>
  <c r="E107" i="8" s="1"/>
  <c r="E106" i="8" s="1"/>
  <c r="E69" i="8"/>
  <c r="E68" i="8" s="1"/>
  <c r="F69" i="8"/>
  <c r="F68" i="8" s="1"/>
  <c r="G69" i="8"/>
  <c r="G68" i="8" s="1"/>
  <c r="E66" i="8"/>
  <c r="E65" i="8" s="1"/>
  <c r="E64" i="8" s="1"/>
  <c r="E26" i="8"/>
  <c r="E49" i="8"/>
  <c r="E53" i="8"/>
  <c r="E52" i="8" s="1"/>
  <c r="E51" i="8" s="1"/>
  <c r="E58" i="8"/>
  <c r="E57" i="8" s="1"/>
  <c r="E59" i="8"/>
  <c r="E18" i="8"/>
  <c r="E17" i="8" s="1"/>
  <c r="E19" i="8"/>
  <c r="E12" i="8"/>
  <c r="E11" i="8" s="1"/>
  <c r="E10" i="8" s="1"/>
  <c r="E9" i="8" s="1"/>
  <c r="E13" i="8"/>
  <c r="E63" i="8" l="1"/>
  <c r="E62" i="8" s="1"/>
  <c r="E163" i="8"/>
  <c r="E162" i="8" s="1"/>
  <c r="E225" i="8"/>
  <c r="E224" i="8" s="1"/>
  <c r="E25" i="8"/>
  <c r="E24" i="8" s="1"/>
  <c r="E23" i="8" s="1"/>
  <c r="E22" i="8" s="1"/>
  <c r="E202" i="8"/>
  <c r="E195" i="8"/>
  <c r="E184" i="8"/>
  <c r="E146" i="8"/>
  <c r="E132" i="8" s="1"/>
  <c r="E110" i="8"/>
  <c r="E21" i="8" l="1"/>
  <c r="E8" i="8" s="1"/>
  <c r="E131" i="8"/>
  <c r="E130" i="8" s="1"/>
  <c r="E129" i="8" s="1"/>
  <c r="E7" i="8" l="1"/>
  <c r="F200" i="8"/>
  <c r="H11" i="9" l="1"/>
  <c r="F8" i="9"/>
  <c r="H8" i="9"/>
  <c r="H14" i="9" l="1"/>
  <c r="H29" i="9" s="1"/>
  <c r="F11" i="9"/>
  <c r="F14" i="9" s="1"/>
  <c r="F29" i="9" s="1"/>
  <c r="G29" i="9"/>
  <c r="F193" i="8" l="1"/>
  <c r="F197" i="8"/>
  <c r="F204" i="8"/>
  <c r="F203" i="8" s="1"/>
  <c r="F214" i="8"/>
  <c r="F213" i="8" s="1"/>
  <c r="G214" i="8"/>
  <c r="G213" i="8" s="1"/>
  <c r="G202" i="8" s="1"/>
  <c r="F202" i="8" l="1"/>
  <c r="F144" i="8" l="1"/>
  <c r="F134" i="8"/>
  <c r="F133" i="8" s="1"/>
  <c r="F199" i="8"/>
  <c r="F147" i="8" l="1"/>
  <c r="F153" i="8"/>
  <c r="F155" i="8"/>
  <c r="F146" i="8" l="1"/>
  <c r="F58" i="8"/>
  <c r="F57" i="8" s="1"/>
  <c r="F23" i="8" s="1"/>
  <c r="F22" i="8" s="1"/>
  <c r="G58" i="8"/>
  <c r="G57" i="8" s="1"/>
  <c r="G23" i="8" s="1"/>
  <c r="G22" i="8" s="1"/>
  <c r="F59" i="8"/>
  <c r="G59" i="8"/>
  <c r="F12" i="8"/>
  <c r="F11" i="8" s="1"/>
  <c r="F10" i="8" s="1"/>
  <c r="F9" i="8" s="1"/>
  <c r="G12" i="8"/>
  <c r="G11" i="8" s="1"/>
  <c r="G10" i="8" s="1"/>
  <c r="G9" i="8" s="1"/>
  <c r="F13" i="8"/>
  <c r="G13" i="8"/>
  <c r="F18" i="8"/>
  <c r="F17" i="8" s="1"/>
  <c r="F15" i="8" s="1"/>
  <c r="G18" i="8"/>
  <c r="G17" i="8" s="1"/>
  <c r="G15" i="8" s="1"/>
  <c r="F19" i="8"/>
  <c r="G19" i="8"/>
  <c r="F113" i="8" l="1"/>
  <c r="F112" i="8" s="1"/>
  <c r="G113" i="8"/>
  <c r="G112" i="8" s="1"/>
  <c r="G111" i="8" s="1"/>
  <c r="F116" i="8"/>
  <c r="F115" i="8" s="1"/>
  <c r="G116" i="8"/>
  <c r="G115" i="8" s="1"/>
  <c r="F117" i="8"/>
  <c r="G117" i="8"/>
  <c r="G110" i="8" l="1"/>
  <c r="F111" i="8"/>
  <c r="F110" i="8" s="1"/>
  <c r="F126" i="8" l="1"/>
  <c r="F125" i="8" s="1"/>
  <c r="F124" i="8" s="1"/>
  <c r="F123" i="8" s="1"/>
  <c r="G126" i="8"/>
  <c r="G125" i="8" s="1"/>
  <c r="G124" i="8" s="1"/>
  <c r="G123" i="8" s="1"/>
  <c r="B12" i="5" l="1"/>
  <c r="B11" i="5" s="1"/>
  <c r="C12" i="5"/>
  <c r="C11" i="5" s="1"/>
  <c r="D12" i="5"/>
  <c r="D11" i="5" s="1"/>
  <c r="F218" i="8" l="1"/>
  <c r="F217" i="8" s="1"/>
  <c r="F216" i="8" s="1"/>
  <c r="F191" i="8"/>
  <c r="F189" i="8"/>
  <c r="F188" i="8" s="1"/>
  <c r="F186" i="8"/>
  <c r="F185" i="8" s="1"/>
  <c r="F184" i="8" s="1"/>
  <c r="F182" i="8"/>
  <c r="F181" i="8" s="1"/>
  <c r="F180" i="8" s="1"/>
  <c r="F171" i="8"/>
  <c r="F159" i="8"/>
  <c r="F158" i="8" s="1"/>
  <c r="F108" i="8"/>
  <c r="F107" i="8" s="1"/>
  <c r="G108" i="8"/>
  <c r="G107" i="8" s="1"/>
  <c r="F66" i="8"/>
  <c r="F65" i="8" s="1"/>
  <c r="G66" i="8"/>
  <c r="G65" i="8" s="1"/>
  <c r="F163" i="8" l="1"/>
  <c r="F162" i="8" s="1"/>
  <c r="G162" i="8"/>
  <c r="F196" i="8" l="1"/>
  <c r="F192" i="8"/>
  <c r="F132" i="8"/>
  <c r="G132" i="8"/>
  <c r="F106" i="8"/>
  <c r="G106" i="8"/>
  <c r="F64" i="8"/>
  <c r="F63" i="8" s="1"/>
  <c r="G64" i="8"/>
  <c r="G63" i="8" s="1"/>
  <c r="G62" i="8" s="1"/>
  <c r="G21" i="8" l="1"/>
  <c r="F62" i="8"/>
  <c r="F21" i="8" s="1"/>
  <c r="F195" i="8"/>
  <c r="F131" i="8" s="1"/>
  <c r="G131" i="8"/>
  <c r="F130" i="8" l="1"/>
  <c r="F129" i="8" s="1"/>
  <c r="G130" i="8"/>
  <c r="G129" i="8" s="1"/>
  <c r="G8" i="8" l="1"/>
  <c r="G7" i="8" s="1"/>
  <c r="F8" i="8"/>
  <c r="F7" i="8" s="1"/>
</calcChain>
</file>

<file path=xl/sharedStrings.xml><?xml version="1.0" encoding="utf-8"?>
<sst xmlns="http://schemas.openxmlformats.org/spreadsheetml/2006/main" count="543" uniqueCount="280">
  <si>
    <t>PRIHODI UKUPNO</t>
  </si>
  <si>
    <t>RASHODI UKUPNO</t>
  </si>
  <si>
    <t>RAZLIKA - VIŠAK / MANJAK</t>
  </si>
  <si>
    <t>VIŠAK / MANJAK IZ PRETHODNE(IH) GODINE KOJI ĆE SE RASPOREDITI / POKRITI</t>
  </si>
  <si>
    <t>NETO FINANCIRANJE</t>
  </si>
  <si>
    <t>VIŠAK / MANJAK + NETO FINANCIRANJE</t>
  </si>
  <si>
    <t>Naziv prihoda</t>
  </si>
  <si>
    <t xml:space="preserve">A. RAČUN PRIHODA I RASHODA </t>
  </si>
  <si>
    <t>Prihodi poslovanja</t>
  </si>
  <si>
    <t>Opći prihodi i primici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</si>
  <si>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</si>
  <si>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</si>
  <si>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</si>
  <si>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</si>
  <si>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</si>
  <si>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</si>
  <si>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</si>
  <si>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</si>
  <si>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</si>
  <si>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</si>
  <si>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</si>
  <si>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</si>
  <si>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</si>
  <si>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</si>
  <si>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</si>
  <si>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</si>
  <si>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</si>
  <si>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09 Obrazovanje</t>
  </si>
  <si>
    <t>092 Srednjoškolsko obrazovanje</t>
  </si>
  <si>
    <t>Program 1003</t>
  </si>
  <si>
    <t>Minimalni standard u srednjem školstvu</t>
  </si>
  <si>
    <t>Aktivnost A 100001</t>
  </si>
  <si>
    <t>Izvor financiranja 4.2</t>
  </si>
  <si>
    <t>Decentralizirana sredstva -SŠ</t>
  </si>
  <si>
    <t>Službena putovanja</t>
  </si>
  <si>
    <t>Aktivnost A 100002</t>
  </si>
  <si>
    <t>Naknade za prijevoz, za rad na terenu i odvojeni život</t>
  </si>
  <si>
    <t>Stručno usavršavanje zaposlenika</t>
  </si>
  <si>
    <t>Ostale naknade troškova zaposlenima</t>
  </si>
  <si>
    <t>Uredski materijal i ostali materijalni rashodi</t>
  </si>
  <si>
    <t>Energija</t>
  </si>
  <si>
    <t>Sitni inventar i auto gume</t>
  </si>
  <si>
    <t>Službena, radna i zaštitna odjeća i obuća</t>
  </si>
  <si>
    <t>Usluge telefona, pošte i prijevoza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</si>
  <si>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</si>
  <si>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</si>
  <si>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</si>
  <si>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</si>
  <si>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</si>
  <si>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</si>
  <si>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</si>
  <si>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</si>
  <si>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>Reprezentacija</t>
  </si>
  <si>
    <t>Članarine i norme</t>
  </si>
  <si>
    <t>Pristojbe i naknade</t>
  </si>
  <si>
    <t>Ostali nespomenuti rashodi poslovanja</t>
  </si>
  <si>
    <t>Bankarske usluge i usluge platnog prometa</t>
  </si>
  <si>
    <t>Materijal i dijelovi za tekuće i investicijsko održavanje</t>
  </si>
  <si>
    <t>Usluge tekućeg i investicijskog održavanja</t>
  </si>
  <si>
    <t>Tekuće investicijsko održavanje-minimalni standard</t>
  </si>
  <si>
    <t>Tekući projekt T100002</t>
  </si>
  <si>
    <t>Program  1001</t>
  </si>
  <si>
    <t>Tekući projekt T100041</t>
  </si>
  <si>
    <t>E-tehničar</t>
  </si>
  <si>
    <t>Ostale intelektualne usluge</t>
  </si>
  <si>
    <t>Glavni program P16</t>
  </si>
  <si>
    <t>Glavni program P64</t>
  </si>
  <si>
    <t>Programi srednjih škola izvan županijskog proračuna</t>
  </si>
  <si>
    <t>Izvor financiranja 3.4</t>
  </si>
  <si>
    <t>Vlastiti prihodi SŠ</t>
  </si>
  <si>
    <t>Izvor financiranja 5.L</t>
  </si>
  <si>
    <t>Zatezne kamate</t>
  </si>
  <si>
    <t>Administrativno, tehničko i stručno osoblje</t>
  </si>
  <si>
    <t>Izvor financiranja 1.1.</t>
  </si>
  <si>
    <t>Plaće za redovan rad</t>
  </si>
  <si>
    <t>Izvor 5.L</t>
  </si>
  <si>
    <t>Pomoći-SŠ</t>
  </si>
  <si>
    <t>Ostali rashodi za zaposlene</t>
  </si>
  <si>
    <t>Doprinosi  za obvezno zdravstveno osiguranje</t>
  </si>
  <si>
    <t>Pomoći -SŠ</t>
  </si>
  <si>
    <t>Izvor financiranja 6.4</t>
  </si>
  <si>
    <t>Donacije-SŠ</t>
  </si>
  <si>
    <t>Tekući projekt T100003</t>
  </si>
  <si>
    <t>Natjecanja</t>
  </si>
  <si>
    <t>Izvanučionička nastava</t>
  </si>
  <si>
    <t>Izvor financiranja 4.M</t>
  </si>
  <si>
    <t>Prihod za posebne namjene</t>
  </si>
  <si>
    <t>Ostale izvanškolske aktivnosti</t>
  </si>
  <si>
    <t>Pomoći- SŠ</t>
  </si>
  <si>
    <t>Oprema škola</t>
  </si>
  <si>
    <t>Uredska oprema i namještaj</t>
  </si>
  <si>
    <t>Knjige</t>
  </si>
  <si>
    <t>Program 1002</t>
  </si>
  <si>
    <t>KAPITALNO ULAGANJE</t>
  </si>
  <si>
    <t>MINIMALNI STANDARD U SREDNJEM ŠKOLSTVU</t>
  </si>
  <si>
    <t>PROGRAMI SREDNJIH ŠKOLA IZVAN ŽUPANIJSKOG PRORAČUNA</t>
  </si>
  <si>
    <t>Aktivnost A 100003</t>
  </si>
  <si>
    <t>Energenti</t>
  </si>
  <si>
    <t>Izvor financiranja 1.1</t>
  </si>
  <si>
    <t>Uređaji, strojevi i oprema za ostale namjena</t>
  </si>
  <si>
    <t>Izvor financiranja 5.S.</t>
  </si>
  <si>
    <t>EU Pomoći- SŠ</t>
  </si>
  <si>
    <t>Regionalni centar kompetentnosti u strukovnom obrazovanju u strojarstvu</t>
  </si>
  <si>
    <t>Dodatna ulaganja</t>
  </si>
  <si>
    <t>Dodatna ulaganja na građevinskim objektima</t>
  </si>
  <si>
    <t>Glavni program P17</t>
  </si>
  <si>
    <t>Potrebe iznad minimalnog standarda</t>
  </si>
  <si>
    <t>Program 1001</t>
  </si>
  <si>
    <t>POJAČANI STANDARD U ŠKOLSTVU</t>
  </si>
  <si>
    <t>SVEUKUPNO</t>
  </si>
  <si>
    <t>Glavni program P52</t>
  </si>
  <si>
    <t>Projekti i programi EU</t>
  </si>
  <si>
    <t>Tekući projekt T100011</t>
  </si>
  <si>
    <t>Nova školska shema voća i povrća te mlijeka…</t>
  </si>
  <si>
    <t>Ministarstvo poljoprivrede</t>
  </si>
  <si>
    <t>Naknade građanima i kućanstvima u naravi</t>
  </si>
  <si>
    <t xml:space="preserve">UKUPNO </t>
  </si>
  <si>
    <t>Prihodi za posebne namjene -SŠ</t>
  </si>
  <si>
    <t>Materijal i sirovine</t>
  </si>
  <si>
    <t>Glavni program P51</t>
  </si>
  <si>
    <t>KAPITALNO ULAGANJE U SREDNJE ŠKOLSTVO</t>
  </si>
  <si>
    <t>Tekući projekt K100018</t>
  </si>
  <si>
    <t>SŠ DRAGUTINA STRAŽIMIRA - izgradnja radionice</t>
  </si>
  <si>
    <t>Tekući projekt T100001</t>
  </si>
  <si>
    <t>Plaće za posebne uvjete rada</t>
  </si>
  <si>
    <t>Plaće za prekovremeni rad</t>
  </si>
  <si>
    <t>Tekući projekt T100009</t>
  </si>
  <si>
    <t>Izvor financiranja 3.6.</t>
  </si>
  <si>
    <t>Vlastiti prihodi - preneseni višak SŠ</t>
  </si>
  <si>
    <t>Tekući projekt T100019</t>
  </si>
  <si>
    <t>Nabava udžbenika za učenike</t>
  </si>
  <si>
    <t>Naknade građanima i kućanstvima</t>
  </si>
  <si>
    <t>Tekući projekt T100021</t>
  </si>
  <si>
    <t>Uredski materija i ostali materijalni rashodi</t>
  </si>
  <si>
    <t>Materijal i dijelovi za tek.i invest.održavanje</t>
  </si>
  <si>
    <t>Tekuće donacije u novcu</t>
  </si>
  <si>
    <t>Doprinosi za osig.u slučaju nezaposlenosti</t>
  </si>
  <si>
    <t>Troškovi sudskih postupaka</t>
  </si>
  <si>
    <t>Tekući projekt T100022</t>
  </si>
  <si>
    <t>Školska sportska društva</t>
  </si>
  <si>
    <t>Izvor financiranja 5.Đ.</t>
  </si>
  <si>
    <t>Tekući projekt T100006</t>
  </si>
  <si>
    <t>Rashodi za dodatna ulaganja na nefinancijskoj imovini</t>
  </si>
  <si>
    <t>Financijski rashodi</t>
  </si>
  <si>
    <t>Rashodi za nabavu proizvedene dugorajne imovine</t>
  </si>
  <si>
    <t>Ostali rashodi</t>
  </si>
  <si>
    <t>Prihodi od imovine</t>
  </si>
  <si>
    <t>Naknade građanima i kućanstvima na temelju osiguranja i druge naknade</t>
  </si>
  <si>
    <t>Izvor financiranja 5.L.</t>
  </si>
  <si>
    <t>096 Dodatne usluge u obrazovanju</t>
  </si>
  <si>
    <t>098 Usluge obrazovanja koje nisu drugdje svrstane</t>
  </si>
  <si>
    <t>Vlastiti izvori</t>
  </si>
  <si>
    <t>Rezultat poslovanja</t>
  </si>
  <si>
    <t>ŽUPANIJA (bez sheme voća)</t>
  </si>
  <si>
    <t>Projekcija 
za 2026.</t>
  </si>
  <si>
    <t>Aktivnost A100001</t>
  </si>
  <si>
    <t>Tekuće i investicijsko održavanje u školstvu</t>
  </si>
  <si>
    <t>Materijal i sredstva za čišćenje i održavanje</t>
  </si>
  <si>
    <t>Računala i računalna oprema</t>
  </si>
  <si>
    <t>Tekuće donacije u naravi</t>
  </si>
  <si>
    <t xml:space="preserve">Uredski matarijal </t>
  </si>
  <si>
    <t>Rashodi za nabavu proizvedene dugotrajne imovine</t>
  </si>
  <si>
    <t>Doprinosi za obvezno osiguranje u slučaju nezaposlenosti</t>
  </si>
  <si>
    <t>Tekući projekt T100008 zadruga</t>
  </si>
  <si>
    <t>POTICANJE KORIŠTENJA SREDSTAVA EU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</si>
  <si>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</si>
  <si>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</si>
  <si>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</si>
  <si>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</si>
  <si>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</si>
  <si>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</si>
  <si>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</si>
  <si>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</si>
  <si>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</si>
  <si>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</si>
  <si>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</si>
  <si>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TEKUĆE GODINE</t>
  </si>
  <si>
    <t>PRIHODI POSLOVANJA PREMA IZVORIMA FINANCIRANJA</t>
  </si>
  <si>
    <t>Brojčana oznaka i naziv</t>
  </si>
  <si>
    <t>…</t>
  </si>
  <si>
    <t>RASHODI POSLOVANJA PREMA IZVORIMA FINANCIRANJA</t>
  </si>
  <si>
    <t>1.1. Opći prihodi i primici</t>
  </si>
  <si>
    <t>4.2. Decentraliziran sredstva ZŽ</t>
  </si>
  <si>
    <t>4.M. Prihodi za posebne namjene</t>
  </si>
  <si>
    <t>3.6. Vlastiti prihodi-preneseni višak prihoda</t>
  </si>
  <si>
    <t>Plan za 2025.</t>
  </si>
  <si>
    <t>Projekcija 
za 2027.</t>
  </si>
  <si>
    <t>Tekući projekt T100040</t>
  </si>
  <si>
    <t xml:space="preserve">Stručno usavršavanje djelatnika </t>
  </si>
  <si>
    <t>Tekući projekt T100016</t>
  </si>
  <si>
    <t>Knjige za školsku knjižnicu</t>
  </si>
  <si>
    <t>Tekući projekt T100058</t>
  </si>
  <si>
    <t>Prsten potpore VII.</t>
  </si>
  <si>
    <t>1 Opći prihodi i primici</t>
  </si>
  <si>
    <t>3 Vlastiti prihodi</t>
  </si>
  <si>
    <t>4 Prihodi za posebne namjene</t>
  </si>
  <si>
    <t>5 Pomoći</t>
  </si>
  <si>
    <t>6 Donacije</t>
  </si>
  <si>
    <t>3.4. Vlastita sredstva-SŠ</t>
  </si>
  <si>
    <t>5.L. Pomoći-SŠ</t>
  </si>
  <si>
    <t>5.S EU Pomoći-SŠ</t>
  </si>
  <si>
    <t>6.4. Donacije-SŠ</t>
  </si>
  <si>
    <t>UKUPNO PRIHODI</t>
  </si>
  <si>
    <t>Pomoći proračunu iz drugih proračuna</t>
  </si>
  <si>
    <t>Tekuće pomoći proračunu iz drugih proračuna</t>
  </si>
  <si>
    <t>Pomoći proračunskim korisnicima iz proračuna koji im nije nadležan</t>
  </si>
  <si>
    <t>Tekuće pomoći proračunskim korisnicima iz proračuna koji im nije nadležan</t>
  </si>
  <si>
    <t>Pomoći temeljem prijenosa EU sredstava</t>
  </si>
  <si>
    <t>Tekuće pomoći temeljem prijenosa EU sredstava</t>
  </si>
  <si>
    <t>Prijenosi između proračunskih korisnika istog proračuna</t>
  </si>
  <si>
    <t>Tekući prijenosi između proračunskih korisnika istog proračuna</t>
  </si>
  <si>
    <t>Tekući prijenosi između proračunskih korisnika istog proračuna temeljem prijenosa EU sredstava</t>
  </si>
  <si>
    <t>Prihodi od upravnih i administrativnih pristojbi,pristojbi po posebnim propisima i naknada</t>
  </si>
  <si>
    <t>Prihodi po posebnim propisima</t>
  </si>
  <si>
    <t>Ostali neposmenuti prihodi</t>
  </si>
  <si>
    <t xml:space="preserve">Prihodi od prodaje proizvoda i robe te pruženih usluga, prihodi od donacija </t>
  </si>
  <si>
    <t>Prihodi od prodaje proizvoda i robe te pruženih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</si>
  <si>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</si>
  <si>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</si>
  <si>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</si>
  <si>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</si>
  <si>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Prihodi iz nadležnog proračuna za financiranje redovne djelatnosti proračunskih korisnika</t>
  </si>
  <si>
    <t>Prihodi iz nadležnog proračuna za financiranje rashoda poslovanja</t>
  </si>
  <si>
    <t>Višak/manjak prihoda</t>
  </si>
  <si>
    <t>Višak prihoda</t>
  </si>
  <si>
    <t>RASHODI POSLOVANJA PREMA EKONOMSKOJ KLASIFIKACIJI</t>
  </si>
  <si>
    <t>UKUPNO RASHODI</t>
  </si>
  <si>
    <t>Plaće (Bruto)</t>
  </si>
  <si>
    <t>Doprinosi na plaće</t>
  </si>
  <si>
    <t>Doprinosi za obvezno zdravstveno osiguranje</t>
  </si>
  <si>
    <t>Naknade troškova zaposlenima</t>
  </si>
  <si>
    <t>Rashodi za materijal i energiju</t>
  </si>
  <si>
    <t>Rashodi za usluge</t>
  </si>
  <si>
    <t>Naknade troškova osobama izvan radnog odnosa</t>
  </si>
  <si>
    <t>Naknade za rad predstavničkih i izvršnih tijela, povjerenstava i slično</t>
  </si>
  <si>
    <t>Ostali financijski rashodi</t>
  </si>
  <si>
    <t>Pomoći dane u inozemstvo i unutar općeg proračuna</t>
  </si>
  <si>
    <t>Ostale naknade građanima i kućanstvima iz proračuna</t>
  </si>
  <si>
    <t>Postrojenja i oprema</t>
  </si>
  <si>
    <t>Komunikacijska oprema</t>
  </si>
  <si>
    <t>Oprema za održavanje i zaštitu</t>
  </si>
  <si>
    <t>Uređaji,strojevi i oprema za ostale namjene</t>
  </si>
  <si>
    <t>Knjige, umjetnička djela i ostale izložbene vrijednosti</t>
  </si>
  <si>
    <t>Kapitalne pomoći proračunskim korisnicima iz proračuna koji im nije nadležan</t>
  </si>
  <si>
    <t>Prihodi za financiranje rashoda za nabavu nefinancijske imovine</t>
  </si>
  <si>
    <t xml:space="preserve">B. RAČUN FINANCIRANJA </t>
  </si>
  <si>
    <t>RAČUN FINANCIRANJA PREMA EKONOMSKOJ KLASIFIKACIJI</t>
  </si>
  <si>
    <t>Razred/ skupina</t>
  </si>
  <si>
    <t>Naziv</t>
  </si>
  <si>
    <t>Plan 2025.</t>
  </si>
  <si>
    <t>Primici od financijske imovine i zaduživanja</t>
  </si>
  <si>
    <t>Primici od zaduživanja</t>
  </si>
  <si>
    <t>Izdaci za financijsku imovinu i otplate zajmova</t>
  </si>
  <si>
    <t>Izdaci za otplatu glavnice primljenih kredita i zajmova</t>
  </si>
  <si>
    <t>RAČUN FINANCIRANJA PREMA IZVORIMA FINANCIRANJA</t>
  </si>
  <si>
    <t>UKUPNO PRIMICI</t>
  </si>
  <si>
    <t xml:space="preserve">  11 Opći prihodi i primici</t>
  </si>
  <si>
    <t>8 Namjenski primici od financijske imovine i zaduživanja</t>
  </si>
  <si>
    <t xml:space="preserve">  81 Namjenski primici od financijske imovine i zaduživanja</t>
  </si>
  <si>
    <t>UKUPNO IZDACI</t>
  </si>
  <si>
    <t xml:space="preserve">  31 Vlastiti prihodi</t>
  </si>
  <si>
    <t xml:space="preserve">  PRIHODI POSLOVANJA PREMA EKONOMSKOJ KLASIFIKACIJI</t>
  </si>
  <si>
    <t>Prihodi od financijske imovine</t>
  </si>
  <si>
    <t>Kamate na oročena sredstva i depozite po viđenju</t>
  </si>
  <si>
    <t xml:space="preserve">4 Decentraliziran sredstva </t>
  </si>
  <si>
    <t>Tekući projekt T100023</t>
  </si>
  <si>
    <t>Opskrba besplatnim zalihama menstrualnih -higijenskih potrepština</t>
  </si>
  <si>
    <t>EUR</t>
  </si>
  <si>
    <t>RAZDJEL 004</t>
  </si>
  <si>
    <t>GLAVA 004003</t>
  </si>
  <si>
    <t>UPRAVNI ODJEL ZA ODGOJ I OBRAZOVANJE</t>
  </si>
  <si>
    <t>SREDNJE ŠKOLSTVO</t>
  </si>
  <si>
    <t>Povećanje / smanjenje</t>
  </si>
  <si>
    <t>I.rebalans financijskog plana za 2025.</t>
  </si>
  <si>
    <t>Tekući projekt T100060</t>
  </si>
  <si>
    <t>Izvor financiranja 5.P.</t>
  </si>
  <si>
    <t>MZOM -  EUROPSKI SOCIJALNI FOND PLUS (ESF+)</t>
  </si>
  <si>
    <t>POMOĆNICI U NASTAVI-ZAGREBAČKA ŽUPANIJA</t>
  </si>
  <si>
    <t xml:space="preserve">REBALANS FINANCIJSKOG PLAN SREDNJE ŠKOLE DRAGUTINA STRAŽIMIRA SVETI IVAN ZELINA, Gundulićeva 2 A
za 2025. godinu  </t>
  </si>
  <si>
    <t xml:space="preserve">REBALANS FINANCIJSKOG PLANA SREDNJE ŠKOLE DRAGUTINA STRAŽIMIRA SVETI IVAN ZELINA, Gundulićeva 2 A
za 2025. godinu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</si>
</sst>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n_-;\-* #,##0.00\ _k_n_-;_-* &quot;-&quot;??\ _k_n_-;_-@_-"/>
    <numFmt numFmtId="165" formatCode="_-* #,##0.00\ [$€-1]_-;\-* #,##0.00\ [$€-1]_-;_-* &quot;-&quot;??\ [$€-1]_-;_-@_-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5" fillId="0" borderId="0" applyFont="0" applyFill="0" applyBorder="0" applyAlignment="0" applyProtection="0"/>
  </cellStyleXfs>
  <cellXfs count="30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10" fillId="2" borderId="3" xfId="0" quotePrefix="1" applyFont="1" applyFill="1" applyBorder="1" applyAlignment="1">
      <alignment horizontal="left" vertical="center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6" fillId="6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4" fontId="0" fillId="0" borderId="0" xfId="0" applyNumberFormat="1"/>
    <xf numFmtId="0" fontId="16" fillId="0" borderId="0" xfId="0" applyFont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3" fillId="2" borderId="3" xfId="0" applyFont="1" applyFill="1" applyBorder="1" applyAlignment="1">
      <alignment horizontal="right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6" fillId="4" borderId="1" xfId="0" quotePrefix="1" applyNumberFormat="1" applyFont="1" applyFill="1" applyBorder="1" applyAlignment="1">
      <alignment horizontal="right"/>
    </xf>
    <xf numFmtId="164" fontId="6" fillId="3" borderId="1" xfId="0" quotePrefix="1" applyNumberFormat="1" applyFont="1" applyFill="1" applyBorder="1" applyAlignment="1">
      <alignment horizontal="right"/>
    </xf>
    <xf numFmtId="164" fontId="0" fillId="0" borderId="0" xfId="0" applyNumberFormat="1"/>
    <xf numFmtId="164" fontId="2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3" fillId="0" borderId="3" xfId="0" applyNumberFormat="1" applyFont="1" applyBorder="1" applyAlignment="1">
      <alignment horizontal="right"/>
    </xf>
    <xf numFmtId="0" fontId="12" fillId="0" borderId="0" xfId="0" applyFont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9" fillId="0" borderId="0" xfId="0" applyFont="1"/>
    <xf numFmtId="0" fontId="18" fillId="0" borderId="0" xfId="0" applyFont="1"/>
    <xf numFmtId="3" fontId="3" fillId="2" borderId="3" xfId="0" applyNumberFormat="1" applyFont="1" applyFill="1" applyBorder="1" applyAlignment="1">
      <alignment horizontal="right"/>
    </xf>
    <xf numFmtId="0" fontId="9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/>
    </xf>
    <xf numFmtId="4" fontId="9" fillId="0" borderId="3" xfId="0" applyNumberFormat="1" applyFont="1" applyBorder="1" applyAlignment="1">
      <alignment horizontal="right" vertical="center" wrapText="1"/>
    </xf>
    <xf numFmtId="4" fontId="9" fillId="2" borderId="3" xfId="0" applyNumberFormat="1" applyFont="1" applyFill="1" applyBorder="1" applyAlignment="1">
      <alignment horizontal="right"/>
    </xf>
    <xf numFmtId="0" fontId="13" fillId="0" borderId="0" xfId="0" applyFont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4" fontId="11" fillId="2" borderId="4" xfId="0" applyNumberFormat="1" applyFont="1" applyFill="1" applyBorder="1" applyAlignment="1">
      <alignment horizontal="righ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11" fillId="2" borderId="3" xfId="0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left" vertical="center" wrapText="1"/>
    </xf>
    <xf numFmtId="4" fontId="6" fillId="9" borderId="4" xfId="0" applyNumberFormat="1" applyFont="1" applyFill="1" applyBorder="1" applyAlignment="1">
      <alignment horizontal="right"/>
    </xf>
    <xf numFmtId="0" fontId="11" fillId="10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11" fillId="10" borderId="3" xfId="0" quotePrefix="1" applyFont="1" applyFill="1" applyBorder="1" applyAlignment="1">
      <alignment horizontal="left" vertical="center"/>
    </xf>
    <xf numFmtId="0" fontId="22" fillId="10" borderId="3" xfId="0" quotePrefix="1" applyFont="1" applyFill="1" applyBorder="1" applyAlignment="1">
      <alignment horizontal="left" vertical="center"/>
    </xf>
    <xf numFmtId="0" fontId="11" fillId="10" borderId="3" xfId="0" quotePrefix="1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11" fillId="9" borderId="3" xfId="0" quotePrefix="1" applyFont="1" applyFill="1" applyBorder="1" applyAlignment="1">
      <alignment horizontal="left" vertical="center"/>
    </xf>
    <xf numFmtId="0" fontId="11" fillId="9" borderId="3" xfId="0" quotePrefix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0" fillId="2" borderId="0" xfId="0" quotePrefix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0" fontId="9" fillId="10" borderId="3" xfId="0" quotePrefix="1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vertical="center" wrapText="1"/>
    </xf>
    <xf numFmtId="0" fontId="11" fillId="10" borderId="3" xfId="0" applyFont="1" applyFill="1" applyBorder="1" applyAlignment="1">
      <alignment vertical="center" wrapText="1"/>
    </xf>
    <xf numFmtId="0" fontId="23" fillId="0" borderId="6" xfId="0" applyFont="1" applyBorder="1"/>
    <xf numFmtId="0" fontId="23" fillId="0" borderId="6" xfId="0" applyFont="1" applyBorder="1" applyAlignment="1">
      <alignment horizontal="left"/>
    </xf>
    <xf numFmtId="0" fontId="9" fillId="2" borderId="6" xfId="0" applyFont="1" applyFill="1" applyBorder="1" applyAlignment="1">
      <alignment horizontal="left" vertical="center" wrapText="1"/>
    </xf>
    <xf numFmtId="0" fontId="23" fillId="0" borderId="3" xfId="0" applyFont="1" applyBorder="1"/>
    <xf numFmtId="0" fontId="9" fillId="2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center" vertical="center" wrapText="1"/>
    </xf>
    <xf numFmtId="0" fontId="10" fillId="2" borderId="3" xfId="0" quotePrefix="1" applyFont="1" applyFill="1" applyBorder="1" applyAlignment="1">
      <alignment horizontal="center" vertical="center"/>
    </xf>
    <xf numFmtId="0" fontId="22" fillId="2" borderId="3" xfId="0" quotePrefix="1" applyFont="1" applyFill="1" applyBorder="1" applyAlignment="1">
      <alignment horizontal="left" vertical="center"/>
    </xf>
    <xf numFmtId="4" fontId="9" fillId="10" borderId="3" xfId="0" quotePrefix="1" applyNumberFormat="1" applyFont="1" applyFill="1" applyBorder="1" applyAlignment="1">
      <alignment horizontal="right" vertical="center"/>
    </xf>
    <xf numFmtId="4" fontId="9" fillId="2" borderId="4" xfId="0" quotePrefix="1" applyNumberFormat="1" applyFont="1" applyFill="1" applyBorder="1" applyAlignment="1">
      <alignment horizontal="right" vertical="center"/>
    </xf>
    <xf numFmtId="4" fontId="9" fillId="2" borderId="4" xfId="0" applyNumberFormat="1" applyFont="1" applyFill="1" applyBorder="1" applyAlignment="1">
      <alignment horizontal="right"/>
    </xf>
    <xf numFmtId="4" fontId="11" fillId="10" borderId="4" xfId="0" applyNumberFormat="1" applyFont="1" applyFill="1" applyBorder="1" applyAlignment="1">
      <alignment horizontal="right"/>
    </xf>
    <xf numFmtId="4" fontId="11" fillId="10" borderId="3" xfId="0" applyNumberFormat="1" applyFont="1" applyFill="1" applyBorder="1" applyAlignment="1">
      <alignment horizontal="right"/>
    </xf>
    <xf numFmtId="4" fontId="11" fillId="9" borderId="4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11" fillId="4" borderId="3" xfId="0" applyFont="1" applyFill="1" applyBorder="1" applyAlignment="1">
      <alignment horizontal="center" vertical="center" wrapText="1"/>
    </xf>
    <xf numFmtId="0" fontId="17" fillId="0" borderId="0" xfId="0" applyFont="1"/>
    <xf numFmtId="0" fontId="24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11" fillId="4" borderId="3" xfId="0" applyNumberFormat="1" applyFont="1" applyFill="1" applyBorder="1" applyAlignment="1">
      <alignment horizontal="center" vertical="center" wrapText="1"/>
    </xf>
    <xf numFmtId="4" fontId="11" fillId="9" borderId="3" xfId="0" applyNumberFormat="1" applyFont="1" applyFill="1" applyBorder="1" applyAlignment="1">
      <alignment horizontal="right"/>
    </xf>
    <xf numFmtId="0" fontId="11" fillId="4" borderId="4" xfId="0" applyFont="1" applyFill="1" applyBorder="1" applyAlignment="1">
      <alignment horizontal="left" vertical="center" wrapText="1"/>
    </xf>
    <xf numFmtId="4" fontId="3" fillId="2" borderId="0" xfId="0" applyNumberFormat="1" applyFont="1" applyFill="1" applyAlignment="1">
      <alignment horizontal="right"/>
    </xf>
    <xf numFmtId="0" fontId="6" fillId="6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4" fontId="6" fillId="5" borderId="4" xfId="0" applyNumberFormat="1" applyFont="1" applyFill="1" applyBorder="1" applyAlignment="1">
      <alignment horizontal="right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5" borderId="4" xfId="0" applyFont="1" applyFill="1" applyBorder="1" applyAlignment="1">
      <alignment vertical="center" wrapText="1"/>
    </xf>
    <xf numFmtId="0" fontId="11" fillId="8" borderId="4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1" fillId="6" borderId="3" xfId="0" applyFont="1" applyFill="1" applyBorder="1"/>
    <xf numFmtId="0" fontId="11" fillId="8" borderId="1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9" fillId="6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vertical="center" wrapText="1"/>
    </xf>
    <xf numFmtId="165" fontId="11" fillId="2" borderId="4" xfId="0" applyNumberFormat="1" applyFont="1" applyFill="1" applyBorder="1" applyAlignment="1">
      <alignment horizontal="right"/>
    </xf>
    <xf numFmtId="165" fontId="11" fillId="6" borderId="4" xfId="0" applyNumberFormat="1" applyFont="1" applyFill="1" applyBorder="1" applyAlignment="1">
      <alignment horizontal="right"/>
    </xf>
    <xf numFmtId="165" fontId="11" fillId="5" borderId="4" xfId="0" applyNumberFormat="1" applyFont="1" applyFill="1" applyBorder="1" applyAlignment="1">
      <alignment horizontal="right"/>
    </xf>
    <xf numFmtId="165" fontId="9" fillId="6" borderId="4" xfId="0" applyNumberFormat="1" applyFont="1" applyFill="1" applyBorder="1" applyAlignment="1">
      <alignment horizontal="right"/>
    </xf>
    <xf numFmtId="165" fontId="11" fillId="8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165" fontId="11" fillId="7" borderId="4" xfId="0" applyNumberFormat="1" applyFont="1" applyFill="1" applyBorder="1" applyAlignment="1">
      <alignment horizontal="right"/>
    </xf>
    <xf numFmtId="165" fontId="9" fillId="2" borderId="3" xfId="0" applyNumberFormat="1" applyFont="1" applyFill="1" applyBorder="1" applyAlignment="1">
      <alignment horizontal="right"/>
    </xf>
    <xf numFmtId="165" fontId="22" fillId="2" borderId="3" xfId="0" applyNumberFormat="1" applyFont="1" applyFill="1" applyBorder="1" applyAlignment="1">
      <alignment horizontal="right"/>
    </xf>
    <xf numFmtId="165" fontId="11" fillId="2" borderId="3" xfId="0" applyNumberFormat="1" applyFont="1" applyFill="1" applyBorder="1" applyAlignment="1">
      <alignment horizontal="right"/>
    </xf>
    <xf numFmtId="165" fontId="9" fillId="2" borderId="4" xfId="0" applyNumberFormat="1" applyFont="1" applyFill="1" applyBorder="1" applyAlignment="1">
      <alignment horizontal="right"/>
    </xf>
    <xf numFmtId="165" fontId="11" fillId="7" borderId="4" xfId="0" applyNumberFormat="1" applyFont="1" applyFill="1" applyBorder="1"/>
    <xf numFmtId="165" fontId="11" fillId="8" borderId="4" xfId="0" applyNumberFormat="1" applyFont="1" applyFill="1" applyBorder="1"/>
    <xf numFmtId="165" fontId="11" fillId="2" borderId="4" xfId="0" applyNumberFormat="1" applyFont="1" applyFill="1" applyBorder="1"/>
    <xf numFmtId="165" fontId="9" fillId="2" borderId="4" xfId="0" applyNumberFormat="1" applyFont="1" applyFill="1" applyBorder="1"/>
    <xf numFmtId="165" fontId="9" fillId="2" borderId="3" xfId="0" applyNumberFormat="1" applyFont="1" applyFill="1" applyBorder="1"/>
    <xf numFmtId="165" fontId="11" fillId="6" borderId="4" xfId="0" applyNumberFormat="1" applyFont="1" applyFill="1" applyBorder="1"/>
    <xf numFmtId="165" fontId="11" fillId="5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vertical="center"/>
    </xf>
    <xf numFmtId="165" fontId="6" fillId="6" borderId="4" xfId="0" applyNumberFormat="1" applyFont="1" applyFill="1" applyBorder="1"/>
    <xf numFmtId="165" fontId="6" fillId="2" borderId="4" xfId="0" applyNumberFormat="1" applyFont="1" applyFill="1" applyBorder="1"/>
    <xf numFmtId="165" fontId="6" fillId="6" borderId="4" xfId="0" applyNumberFormat="1" applyFont="1" applyFill="1" applyBorder="1" applyAlignment="1">
      <alignment vertical="center"/>
    </xf>
    <xf numFmtId="165" fontId="6" fillId="8" borderId="4" xfId="0" applyNumberFormat="1" applyFont="1" applyFill="1" applyBorder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11" fillId="0" borderId="4" xfId="0" applyNumberFormat="1" applyFont="1" applyBorder="1"/>
    <xf numFmtId="165" fontId="3" fillId="2" borderId="4" xfId="0" applyNumberFormat="1" applyFont="1" applyFill="1" applyBorder="1"/>
    <xf numFmtId="165" fontId="6" fillId="8" borderId="4" xfId="0" applyNumberFormat="1" applyFont="1" applyFill="1" applyBorder="1"/>
    <xf numFmtId="165" fontId="11" fillId="5" borderId="4" xfId="0" applyNumberFormat="1" applyFont="1" applyFill="1" applyBorder="1"/>
    <xf numFmtId="165" fontId="9" fillId="5" borderId="4" xfId="0" applyNumberFormat="1" applyFont="1" applyFill="1" applyBorder="1"/>
    <xf numFmtId="165" fontId="11" fillId="2" borderId="3" xfId="0" applyNumberFormat="1" applyFont="1" applyFill="1" applyBorder="1"/>
    <xf numFmtId="165" fontId="9" fillId="2" borderId="3" xfId="0" applyNumberFormat="1" applyFont="1" applyFill="1" applyBorder="1" applyAlignment="1">
      <alignment wrapText="1"/>
    </xf>
    <xf numFmtId="165" fontId="9" fillId="2" borderId="4" xfId="0" applyNumberFormat="1" applyFont="1" applyFill="1" applyBorder="1" applyAlignment="1">
      <alignment wrapText="1"/>
    </xf>
    <xf numFmtId="165" fontId="11" fillId="6" borderId="3" xfId="0" applyNumberFormat="1" applyFont="1" applyFill="1" applyBorder="1"/>
    <xf numFmtId="165" fontId="11" fillId="6" borderId="4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4" fontId="11" fillId="4" borderId="4" xfId="0" applyNumberFormat="1" applyFont="1" applyFill="1" applyBorder="1" applyAlignment="1">
      <alignment horizontal="right" vertical="center" wrapText="1"/>
    </xf>
    <xf numFmtId="4" fontId="11" fillId="4" borderId="4" xfId="0" applyNumberFormat="1" applyFont="1" applyFill="1" applyBorder="1" applyAlignment="1">
      <alignment vertical="center" wrapText="1"/>
    </xf>
    <xf numFmtId="4" fontId="11" fillId="9" borderId="4" xfId="0" applyNumberFormat="1" applyFont="1" applyFill="1" applyBorder="1" applyAlignment="1">
      <alignment horizontal="right" vertical="center" wrapText="1"/>
    </xf>
    <xf numFmtId="43" fontId="6" fillId="5" borderId="4" xfId="1" applyFont="1" applyFill="1" applyBorder="1" applyAlignment="1"/>
    <xf numFmtId="43" fontId="6" fillId="2" borderId="4" xfId="1" applyFont="1" applyFill="1" applyBorder="1" applyAlignment="1"/>
    <xf numFmtId="43" fontId="9" fillId="2" borderId="4" xfId="1" applyFont="1" applyFill="1" applyBorder="1" applyAlignment="1"/>
    <xf numFmtId="43" fontId="9" fillId="2" borderId="3" xfId="1" applyFont="1" applyFill="1" applyBorder="1" applyAlignment="1"/>
    <xf numFmtId="2" fontId="6" fillId="0" borderId="3" xfId="0" applyNumberFormat="1" applyFont="1" applyBorder="1" applyAlignment="1">
      <alignment horizontal="right"/>
    </xf>
    <xf numFmtId="2" fontId="6" fillId="3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11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6" fillId="11" borderId="1" xfId="0" quotePrefix="1" applyFont="1" applyFill="1" applyBorder="1" applyAlignment="1">
      <alignment horizontal="left" wrapText="1"/>
    </xf>
    <xf numFmtId="0" fontId="6" fillId="12" borderId="2" xfId="0" quotePrefix="1" applyFont="1" applyFill="1" applyBorder="1" applyAlignment="1">
      <alignment horizontal="left" wrapText="1"/>
    </xf>
    <xf numFmtId="0" fontId="6" fillId="12" borderId="2" xfId="0" quotePrefix="1" applyFont="1" applyFill="1" applyBorder="1" applyAlignment="1">
      <alignment horizontal="center" wrapText="1"/>
    </xf>
    <xf numFmtId="0" fontId="6" fillId="12" borderId="2" xfId="0" quotePrefix="1" applyFont="1" applyFill="1" applyBorder="1" applyAlignment="1">
      <alignment horizontal="left"/>
    </xf>
    <xf numFmtId="0" fontId="6" fillId="12" borderId="3" xfId="0" applyFont="1" applyFill="1" applyBorder="1" applyAlignment="1">
      <alignment horizontal="center" vertical="center" wrapText="1"/>
    </xf>
    <xf numFmtId="0" fontId="6" fillId="12" borderId="1" xfId="0" quotePrefix="1" applyFont="1" applyFill="1" applyBorder="1" applyAlignment="1">
      <alignment horizontal="left" wrapText="1"/>
    </xf>
    <xf numFmtId="0" fontId="11" fillId="12" borderId="1" xfId="0" quotePrefix="1" applyFont="1" applyFill="1" applyBorder="1" applyAlignment="1">
      <alignment horizontal="left" wrapText="1"/>
    </xf>
    <xf numFmtId="0" fontId="11" fillId="12" borderId="2" xfId="0" quotePrefix="1" applyFont="1" applyFill="1" applyBorder="1" applyAlignment="1">
      <alignment horizontal="left" wrapText="1"/>
    </xf>
    <xf numFmtId="0" fontId="11" fillId="12" borderId="2" xfId="0" quotePrefix="1" applyFont="1" applyFill="1" applyBorder="1" applyAlignment="1">
      <alignment horizontal="center" wrapText="1"/>
    </xf>
    <xf numFmtId="0" fontId="11" fillId="12" borderId="2" xfId="0" quotePrefix="1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center" vertical="center" wrapText="1"/>
    </xf>
    <xf numFmtId="4" fontId="17" fillId="0" borderId="0" xfId="0" applyNumberFormat="1" applyFont="1"/>
    <xf numFmtId="165" fontId="27" fillId="2" borderId="3" xfId="0" applyNumberFormat="1" applyFont="1" applyFill="1" applyBorder="1" applyAlignment="1">
      <alignment horizontal="right"/>
    </xf>
    <xf numFmtId="165" fontId="27" fillId="2" borderId="4" xfId="0" applyNumberFormat="1" applyFont="1" applyFill="1" applyBorder="1" applyAlignment="1">
      <alignment horizontal="right"/>
    </xf>
    <xf numFmtId="4" fontId="27" fillId="2" borderId="3" xfId="0" applyNumberFormat="1" applyFont="1" applyFill="1" applyBorder="1" applyAlignment="1">
      <alignment horizontal="right"/>
    </xf>
    <xf numFmtId="4" fontId="27" fillId="2" borderId="4" xfId="0" applyNumberFormat="1" applyFont="1" applyFill="1" applyBorder="1" applyAlignment="1">
      <alignment horizontal="right"/>
    </xf>
    <xf numFmtId="2" fontId="11" fillId="0" borderId="6" xfId="0" applyNumberFormat="1" applyFont="1" applyBorder="1"/>
    <xf numFmtId="2" fontId="9" fillId="0" borderId="3" xfId="0" applyNumberFormat="1" applyFont="1" applyBorder="1"/>
    <xf numFmtId="2" fontId="9" fillId="0" borderId="6" xfId="0" applyNumberFormat="1" applyFont="1" applyBorder="1"/>
    <xf numFmtId="4" fontId="11" fillId="2" borderId="4" xfId="0" applyNumberFormat="1" applyFont="1" applyFill="1" applyBorder="1" applyAlignment="1">
      <alignment horizontal="right"/>
    </xf>
    <xf numFmtId="0" fontId="20" fillId="10" borderId="3" xfId="0" applyFont="1" applyFill="1" applyBorder="1"/>
    <xf numFmtId="0" fontId="20" fillId="10" borderId="3" xfId="0" applyFont="1" applyFill="1" applyBorder="1" applyAlignment="1">
      <alignment horizontal="left"/>
    </xf>
    <xf numFmtId="2" fontId="11" fillId="10" borderId="3" xfId="0" applyNumberFormat="1" applyFont="1" applyFill="1" applyBorder="1"/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3" fillId="0" borderId="0" xfId="0" applyFont="1" applyAlignment="1">
      <alignment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165" fontId="11" fillId="8" borderId="2" xfId="0" applyNumberFormat="1" applyFont="1" applyFill="1" applyBorder="1" applyAlignment="1">
      <alignment horizontal="right" vertical="center" wrapText="1"/>
    </xf>
    <xf numFmtId="165" fontId="9" fillId="8" borderId="2" xfId="0" applyNumberFormat="1" applyFont="1" applyFill="1" applyBorder="1" applyAlignment="1">
      <alignment horizontal="right" vertical="center" wrapText="1"/>
    </xf>
    <xf numFmtId="165" fontId="9" fillId="8" borderId="4" xfId="0" applyNumberFormat="1" applyFont="1" applyFill="1" applyBorder="1" applyAlignment="1">
      <alignment horizontal="right" vertical="center" wrapText="1"/>
    </xf>
    <xf numFmtId="0" fontId="11" fillId="9" borderId="1" xfId="0" applyFont="1" applyFill="1" applyBorder="1" applyAlignment="1">
      <alignment vertical="center" wrapText="1"/>
    </xf>
    <xf numFmtId="0" fontId="9" fillId="9" borderId="2" xfId="0" applyFont="1" applyFill="1" applyBorder="1" applyAlignment="1">
      <alignment vertical="center" wrapText="1"/>
    </xf>
    <xf numFmtId="0" fontId="9" fillId="9" borderId="4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5" borderId="4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center" wrapText="1"/>
    </xf>
    <xf numFmtId="0" fontId="11" fillId="6" borderId="2" xfId="0" applyFont="1" applyFill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0" fontId="9" fillId="8" borderId="2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opLeftCell="A4" workbookViewId="0">
      <selection sqref="A1:G1"/>
    </sheetView>
  </sheetViews>
  <sheetFormatPr defaultRowHeight="14.4" x14ac:dyDescent="0.3"/>
  <cols>
    <col min="5" max="5" width="10.5546875" customWidth="1"/>
    <col min="6" max="7" width="17.5546875" customWidth="1"/>
    <col min="8" max="8" width="21.5546875" customWidth="1"/>
  </cols>
  <sheetData>
    <row r="1" spans="1:8" ht="44.25" customHeight="1" x14ac:dyDescent="0.3">
      <c r="A1" s="213" t="s">
        <v>278</v>
      </c>
      <c r="B1" s="213"/>
      <c r="C1" s="213"/>
      <c r="D1" s="213"/>
      <c r="E1" s="213"/>
      <c r="F1" s="213"/>
      <c r="G1" s="213"/>
      <c r="H1" s="16"/>
    </row>
    <row r="2" spans="1:8" ht="17.399999999999999" x14ac:dyDescent="0.3">
      <c r="A2" s="3"/>
      <c r="B2" s="3"/>
      <c r="C2" s="3"/>
      <c r="D2" s="3"/>
      <c r="E2" s="3"/>
      <c r="F2" s="3"/>
      <c r="G2" s="3"/>
      <c r="H2" s="3"/>
    </row>
    <row r="3" spans="1:8" ht="15.6" x14ac:dyDescent="0.3">
      <c r="A3" s="214" t="s">
        <v>19</v>
      </c>
      <c r="B3" s="214"/>
      <c r="C3" s="214"/>
      <c r="D3" s="214"/>
      <c r="E3" s="214"/>
      <c r="F3" s="214"/>
      <c r="G3" s="215"/>
      <c r="H3" s="32"/>
    </row>
    <row r="4" spans="1:8" ht="17.399999999999999" x14ac:dyDescent="0.3">
      <c r="A4" s="3"/>
      <c r="B4" s="3"/>
      <c r="C4" s="3"/>
      <c r="D4" s="3"/>
      <c r="E4" s="3"/>
      <c r="F4" s="3"/>
      <c r="G4" s="4"/>
      <c r="H4" s="4"/>
    </row>
    <row r="5" spans="1:8" ht="15.6" x14ac:dyDescent="0.3">
      <c r="A5" s="214" t="s">
        <v>23</v>
      </c>
      <c r="B5" s="216"/>
      <c r="C5" s="216"/>
      <c r="D5" s="216"/>
      <c r="E5" s="216"/>
      <c r="F5" s="216"/>
      <c r="G5" s="216"/>
      <c r="H5" s="17"/>
    </row>
    <row r="6" spans="1:8" ht="17.399999999999999" x14ac:dyDescent="0.3">
      <c r="A6" s="1"/>
      <c r="B6" s="2"/>
      <c r="C6" s="2"/>
      <c r="D6" s="2"/>
      <c r="E6" s="2"/>
      <c r="F6" s="5"/>
      <c r="G6" s="5"/>
      <c r="H6" s="19" t="s">
        <v>267</v>
      </c>
    </row>
    <row r="7" spans="1:8" ht="26.4" x14ac:dyDescent="0.3">
      <c r="A7" s="182"/>
      <c r="B7" s="183"/>
      <c r="C7" s="183"/>
      <c r="D7" s="184"/>
      <c r="E7" s="185"/>
      <c r="F7" s="186" t="s">
        <v>185</v>
      </c>
      <c r="G7" s="194" t="s">
        <v>272</v>
      </c>
      <c r="H7" s="194" t="s">
        <v>273</v>
      </c>
    </row>
    <row r="8" spans="1:8" x14ac:dyDescent="0.3">
      <c r="A8" s="217" t="s">
        <v>0</v>
      </c>
      <c r="B8" s="212"/>
      <c r="C8" s="212"/>
      <c r="D8" s="212"/>
      <c r="E8" s="218"/>
      <c r="F8" s="23">
        <f t="shared" ref="F8:H8" si="0">F9+F10</f>
        <v>1401976.62</v>
      </c>
      <c r="G8" s="23">
        <f t="shared" si="0"/>
        <v>2918</v>
      </c>
      <c r="H8" s="23">
        <f t="shared" si="0"/>
        <v>1405069.34</v>
      </c>
    </row>
    <row r="9" spans="1:8" x14ac:dyDescent="0.3">
      <c r="A9" s="219" t="s">
        <v>165</v>
      </c>
      <c r="B9" s="210"/>
      <c r="C9" s="210"/>
      <c r="D9" s="210"/>
      <c r="E9" s="208"/>
      <c r="F9" s="31">
        <v>1401976.62</v>
      </c>
      <c r="G9" s="31">
        <v>2918</v>
      </c>
      <c r="H9" s="31">
        <v>1405069.34</v>
      </c>
    </row>
    <row r="10" spans="1:8" x14ac:dyDescent="0.3">
      <c r="A10" s="207" t="s">
        <v>166</v>
      </c>
      <c r="B10" s="208"/>
      <c r="C10" s="208"/>
      <c r="D10" s="208"/>
      <c r="E10" s="208"/>
      <c r="F10" s="24"/>
      <c r="G10" s="24"/>
      <c r="H10" s="24"/>
    </row>
    <row r="11" spans="1:8" x14ac:dyDescent="0.3">
      <c r="A11" s="20" t="s">
        <v>1</v>
      </c>
      <c r="B11" s="33"/>
      <c r="C11" s="33"/>
      <c r="D11" s="33"/>
      <c r="E11" s="33"/>
      <c r="F11" s="23">
        <f t="shared" ref="F11:H11" si="1">F12+F13</f>
        <v>1403326.62</v>
      </c>
      <c r="G11" s="23">
        <f t="shared" si="1"/>
        <v>2918</v>
      </c>
      <c r="H11" s="23">
        <f t="shared" si="1"/>
        <v>1405069.34</v>
      </c>
    </row>
    <row r="12" spans="1:8" x14ac:dyDescent="0.3">
      <c r="A12" s="209" t="s">
        <v>167</v>
      </c>
      <c r="B12" s="210"/>
      <c r="C12" s="210"/>
      <c r="D12" s="210"/>
      <c r="E12" s="210"/>
      <c r="F12" s="31">
        <v>1400826.62</v>
      </c>
      <c r="G12" s="31">
        <v>2918</v>
      </c>
      <c r="H12" s="31">
        <v>1402569.34</v>
      </c>
    </row>
    <row r="13" spans="1:8" x14ac:dyDescent="0.3">
      <c r="A13" s="207" t="s">
        <v>168</v>
      </c>
      <c r="B13" s="208"/>
      <c r="C13" s="208"/>
      <c r="D13" s="208"/>
      <c r="E13" s="208"/>
      <c r="F13" s="31">
        <v>2500</v>
      </c>
      <c r="G13" s="31"/>
      <c r="H13" s="31">
        <v>2500</v>
      </c>
    </row>
    <row r="14" spans="1:8" x14ac:dyDescent="0.3">
      <c r="A14" s="211" t="s">
        <v>2</v>
      </c>
      <c r="B14" s="212"/>
      <c r="C14" s="212"/>
      <c r="D14" s="212"/>
      <c r="E14" s="212"/>
      <c r="F14" s="23">
        <f t="shared" ref="F14:H14" si="2">F8-F11</f>
        <v>-1350</v>
      </c>
      <c r="G14" s="23">
        <f t="shared" si="2"/>
        <v>0</v>
      </c>
      <c r="H14" s="23">
        <f t="shared" si="2"/>
        <v>0</v>
      </c>
    </row>
    <row r="15" spans="1:8" ht="17.399999999999999" x14ac:dyDescent="0.3">
      <c r="A15" s="3"/>
      <c r="B15" s="11"/>
      <c r="C15" s="11"/>
      <c r="D15" s="11"/>
      <c r="E15" s="11"/>
      <c r="F15" s="12"/>
      <c r="G15" s="12"/>
      <c r="H15" s="12"/>
    </row>
    <row r="16" spans="1:8" ht="15.6" x14ac:dyDescent="0.3">
      <c r="A16" s="214" t="s">
        <v>24</v>
      </c>
      <c r="B16" s="216"/>
      <c r="C16" s="216"/>
      <c r="D16" s="216"/>
      <c r="E16" s="216"/>
      <c r="F16" s="216"/>
      <c r="G16" s="216"/>
      <c r="H16" s="17"/>
    </row>
    <row r="17" spans="1:8" ht="17.399999999999999" x14ac:dyDescent="0.3">
      <c r="A17" s="3"/>
      <c r="B17" s="11"/>
      <c r="C17" s="11"/>
      <c r="D17" s="11"/>
      <c r="E17" s="11"/>
      <c r="F17" s="17"/>
      <c r="G17" s="17"/>
      <c r="H17" s="17"/>
    </row>
    <row r="18" spans="1:8" ht="26.4" x14ac:dyDescent="0.3">
      <c r="A18" s="187"/>
      <c r="B18" s="183"/>
      <c r="C18" s="183"/>
      <c r="D18" s="184"/>
      <c r="E18" s="185"/>
      <c r="F18" s="186" t="s">
        <v>185</v>
      </c>
      <c r="G18" s="186" t="s">
        <v>154</v>
      </c>
      <c r="H18" s="186" t="s">
        <v>186</v>
      </c>
    </row>
    <row r="19" spans="1:8" ht="24.75" customHeight="1" x14ac:dyDescent="0.3">
      <c r="A19" s="219" t="s">
        <v>169</v>
      </c>
      <c r="B19" s="235"/>
      <c r="C19" s="235"/>
      <c r="D19" s="235"/>
      <c r="E19" s="236"/>
      <c r="F19" s="177">
        <v>0</v>
      </c>
      <c r="G19" s="177">
        <v>0</v>
      </c>
      <c r="H19" s="177">
        <v>0</v>
      </c>
    </row>
    <row r="20" spans="1:8" ht="27.75" customHeight="1" x14ac:dyDescent="0.3">
      <c r="A20" s="219" t="s">
        <v>170</v>
      </c>
      <c r="B20" s="210"/>
      <c r="C20" s="210"/>
      <c r="D20" s="210"/>
      <c r="E20" s="210"/>
      <c r="F20" s="177">
        <v>0</v>
      </c>
      <c r="G20" s="177">
        <v>0</v>
      </c>
      <c r="H20" s="177">
        <v>0</v>
      </c>
    </row>
    <row r="21" spans="1:8" x14ac:dyDescent="0.3">
      <c r="A21" s="211" t="s">
        <v>4</v>
      </c>
      <c r="B21" s="212"/>
      <c r="C21" s="212"/>
      <c r="D21" s="212"/>
      <c r="E21" s="212"/>
      <c r="F21" s="178">
        <v>0</v>
      </c>
      <c r="G21" s="178">
        <v>0</v>
      </c>
      <c r="H21" s="178">
        <v>0</v>
      </c>
    </row>
    <row r="22" spans="1:8" x14ac:dyDescent="0.3">
      <c r="A22" s="211" t="s">
        <v>5</v>
      </c>
      <c r="B22" s="231"/>
      <c r="C22" s="231"/>
      <c r="D22" s="231"/>
      <c r="E22" s="232"/>
      <c r="F22" s="179">
        <v>0</v>
      </c>
      <c r="G22" s="179">
        <v>0</v>
      </c>
      <c r="H22" s="179">
        <v>0</v>
      </c>
    </row>
    <row r="23" spans="1:8" ht="17.399999999999999" x14ac:dyDescent="0.3">
      <c r="A23" s="10"/>
      <c r="B23" s="11"/>
      <c r="C23" s="11"/>
      <c r="D23" s="11"/>
      <c r="E23" s="11"/>
      <c r="F23" s="12"/>
      <c r="G23" s="12"/>
      <c r="H23" s="12"/>
    </row>
    <row r="24" spans="1:8" ht="15.6" x14ac:dyDescent="0.3">
      <c r="A24" s="214" t="s">
        <v>171</v>
      </c>
      <c r="B24" s="216"/>
      <c r="C24" s="216"/>
      <c r="D24" s="216"/>
      <c r="E24" s="216"/>
      <c r="F24" s="216"/>
      <c r="G24" s="216"/>
      <c r="H24" s="17"/>
    </row>
    <row r="25" spans="1:8" ht="17.399999999999999" x14ac:dyDescent="0.3">
      <c r="A25" s="10"/>
      <c r="B25" s="11"/>
      <c r="C25" s="11"/>
      <c r="D25" s="11"/>
      <c r="E25" s="11"/>
      <c r="F25" s="12"/>
      <c r="G25" s="12"/>
      <c r="H25" s="12"/>
    </row>
    <row r="26" spans="1:8" ht="26.4" x14ac:dyDescent="0.3">
      <c r="A26" s="187"/>
      <c r="B26" s="183"/>
      <c r="C26" s="183"/>
      <c r="D26" s="184"/>
      <c r="E26" s="185"/>
      <c r="F26" s="186" t="s">
        <v>185</v>
      </c>
      <c r="G26" s="194" t="s">
        <v>272</v>
      </c>
      <c r="H26" s="194" t="s">
        <v>273</v>
      </c>
    </row>
    <row r="27" spans="1:8" ht="24.75" customHeight="1" x14ac:dyDescent="0.3">
      <c r="A27" s="237" t="s">
        <v>172</v>
      </c>
      <c r="B27" s="238"/>
      <c r="C27" s="238"/>
      <c r="D27" s="238"/>
      <c r="E27" s="239"/>
      <c r="F27" s="25">
        <v>1350</v>
      </c>
      <c r="G27" s="25">
        <v>0</v>
      </c>
      <c r="H27" s="25">
        <v>0</v>
      </c>
    </row>
    <row r="28" spans="1:8" ht="30" customHeight="1" x14ac:dyDescent="0.3">
      <c r="A28" s="222" t="s">
        <v>173</v>
      </c>
      <c r="B28" s="223"/>
      <c r="C28" s="223"/>
      <c r="D28" s="223"/>
      <c r="E28" s="224"/>
      <c r="F28" s="26">
        <v>0</v>
      </c>
      <c r="G28" s="26">
        <v>0</v>
      </c>
      <c r="H28" s="26">
        <v>0</v>
      </c>
    </row>
    <row r="29" spans="1:8" ht="55.5" customHeight="1" x14ac:dyDescent="0.3">
      <c r="A29" s="217" t="s">
        <v>174</v>
      </c>
      <c r="B29" s="225"/>
      <c r="C29" s="225"/>
      <c r="D29" s="225"/>
      <c r="E29" s="226"/>
      <c r="F29" s="23">
        <f t="shared" ref="F29:H29" si="3">F14+F21+F27</f>
        <v>0</v>
      </c>
      <c r="G29" s="23">
        <f t="shared" si="3"/>
        <v>0</v>
      </c>
      <c r="H29" s="23">
        <f t="shared" si="3"/>
        <v>0</v>
      </c>
    </row>
    <row r="30" spans="1:8" ht="25.5" customHeight="1" x14ac:dyDescent="0.3">
      <c r="A30" s="7"/>
      <c r="B30" s="8"/>
      <c r="C30" s="8"/>
      <c r="D30" s="8"/>
      <c r="E30" s="8"/>
      <c r="F30" s="21"/>
      <c r="G30" s="21"/>
      <c r="H30" s="9"/>
    </row>
    <row r="33" spans="1:8" ht="18" customHeight="1" x14ac:dyDescent="0.3">
      <c r="A33" s="230" t="s">
        <v>175</v>
      </c>
      <c r="B33" s="230"/>
      <c r="C33" s="230"/>
      <c r="D33" s="230"/>
      <c r="E33" s="230"/>
      <c r="F33" s="230"/>
      <c r="G33" s="230"/>
      <c r="H33" s="230"/>
    </row>
    <row r="35" spans="1:8" ht="25.5" customHeight="1" x14ac:dyDescent="0.3">
      <c r="A35" s="188"/>
      <c r="B35" s="189"/>
      <c r="C35" s="189"/>
      <c r="D35" s="190"/>
      <c r="E35" s="191"/>
      <c r="F35" s="186" t="s">
        <v>185</v>
      </c>
      <c r="G35" s="194" t="s">
        <v>272</v>
      </c>
      <c r="H35" s="194" t="s">
        <v>273</v>
      </c>
    </row>
    <row r="36" spans="1:8" ht="27" customHeight="1" x14ac:dyDescent="0.3">
      <c r="A36" s="227" t="s">
        <v>172</v>
      </c>
      <c r="B36" s="228"/>
      <c r="C36" s="228"/>
      <c r="D36" s="228"/>
      <c r="E36" s="229"/>
      <c r="F36" s="180">
        <f t="shared" ref="F36:H36" si="4">F271350</f>
        <v>0</v>
      </c>
      <c r="G36" s="180">
        <f t="shared" si="4"/>
        <v>0</v>
      </c>
      <c r="H36" s="180">
        <f t="shared" si="4"/>
        <v>0</v>
      </c>
    </row>
    <row r="37" spans="1:8" ht="24.75" customHeight="1" x14ac:dyDescent="0.3">
      <c r="A37" s="227" t="s">
        <v>3</v>
      </c>
      <c r="B37" s="228"/>
      <c r="C37" s="228"/>
      <c r="D37" s="228"/>
      <c r="E37" s="229"/>
      <c r="F37" s="180">
        <v>0</v>
      </c>
      <c r="G37" s="180">
        <v>0</v>
      </c>
      <c r="H37" s="180">
        <v>0</v>
      </c>
    </row>
    <row r="38" spans="1:8" ht="20.25" customHeight="1" x14ac:dyDescent="0.3">
      <c r="A38" s="227" t="s">
        <v>176</v>
      </c>
      <c r="B38" s="233"/>
      <c r="C38" s="233"/>
      <c r="D38" s="233"/>
      <c r="E38" s="234"/>
      <c r="F38" s="180">
        <v>0</v>
      </c>
      <c r="G38" s="180">
        <v>0</v>
      </c>
      <c r="H38" s="180">
        <v>0</v>
      </c>
    </row>
    <row r="39" spans="1:8" ht="28.5" customHeight="1" x14ac:dyDescent="0.3">
      <c r="A39" s="211" t="s">
        <v>173</v>
      </c>
      <c r="B39" s="212"/>
      <c r="C39" s="212"/>
      <c r="D39" s="212"/>
      <c r="E39" s="212"/>
      <c r="F39" s="181">
        <f t="shared" ref="F39:H39" si="5">F36-F37+F38</f>
        <v>0</v>
      </c>
      <c r="G39" s="181">
        <f t="shared" si="5"/>
        <v>0</v>
      </c>
      <c r="H39" s="181">
        <f t="shared" si="5"/>
        <v>0</v>
      </c>
    </row>
    <row r="41" spans="1:8" ht="25.5" customHeight="1" x14ac:dyDescent="0.3">
      <c r="A41" s="220"/>
      <c r="B41" s="221"/>
      <c r="C41" s="221"/>
      <c r="D41" s="221"/>
      <c r="E41" s="221"/>
      <c r="F41" s="221"/>
      <c r="G41" s="221"/>
      <c r="H41" s="221"/>
    </row>
  </sheetData>
  <mergeCells count="24">
    <mergeCell ref="A16:G16"/>
    <mergeCell ref="A39:E39"/>
    <mergeCell ref="A41:H41"/>
    <mergeCell ref="A28:E28"/>
    <mergeCell ref="A29:E29"/>
    <mergeCell ref="A36:E36"/>
    <mergeCell ref="A37:E37"/>
    <mergeCell ref="A33:H33"/>
    <mergeCell ref="A22:E22"/>
    <mergeCell ref="A20:E20"/>
    <mergeCell ref="A38:E38"/>
    <mergeCell ref="A19:E19"/>
    <mergeCell ref="A21:E21"/>
    <mergeCell ref="A24:G24"/>
    <mergeCell ref="A27:E27"/>
    <mergeCell ref="A10:E10"/>
    <mergeCell ref="A12:E12"/>
    <mergeCell ref="A13:E13"/>
    <mergeCell ref="A14:E14"/>
    <mergeCell ref="A1:G1"/>
    <mergeCell ref="A3:G3"/>
    <mergeCell ref="A5:G5"/>
    <mergeCell ref="A8:E8"/>
    <mergeCell ref="A9:E9"/>
  </mergeCells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4"/>
  <sheetViews>
    <sheetView topLeftCell="A31" workbookViewId="0">
      <selection activeCell="G93" sqref="G93"/>
    </sheetView>
  </sheetViews>
  <sheetFormatPr defaultRowHeight="14.4" x14ac:dyDescent="0.3"/>
  <cols>
    <col min="1" max="1" width="2.44140625" customWidth="1"/>
    <col min="2" max="2" width="3.5546875" customWidth="1"/>
    <col min="3" max="3" width="4.44140625" customWidth="1"/>
    <col min="4" max="4" width="5.109375" customWidth="1"/>
    <col min="5" max="5" width="30.6640625" customWidth="1"/>
    <col min="6" max="6" width="17.88671875" customWidth="1"/>
    <col min="7" max="7" width="18" customWidth="1"/>
    <col min="8" max="8" width="18.6640625" customWidth="1"/>
    <col min="9" max="9" width="10.109375" bestFit="1" customWidth="1"/>
  </cols>
  <sheetData>
    <row r="1" spans="1:8" ht="49.5" customHeight="1" x14ac:dyDescent="0.3">
      <c r="A1" s="213" t="s">
        <v>279</v>
      </c>
      <c r="B1" s="240"/>
      <c r="C1" s="240"/>
      <c r="D1" s="240"/>
      <c r="E1" s="240"/>
      <c r="F1" s="240"/>
      <c r="G1" s="240"/>
      <c r="H1" s="240"/>
    </row>
    <row r="2" spans="1:8" ht="24" customHeight="1" x14ac:dyDescent="0.3">
      <c r="A2" s="16"/>
      <c r="B2" s="42"/>
      <c r="C2" s="42"/>
      <c r="D2" s="42"/>
      <c r="E2" s="42"/>
      <c r="F2" s="42"/>
      <c r="G2" s="42"/>
      <c r="H2" s="42"/>
    </row>
    <row r="3" spans="1:8" ht="15.6" x14ac:dyDescent="0.3">
      <c r="A3" s="214" t="s">
        <v>261</v>
      </c>
      <c r="B3" s="241"/>
      <c r="C3" s="241"/>
      <c r="D3" s="241"/>
      <c r="E3" s="241"/>
      <c r="F3" s="241"/>
      <c r="G3" s="241"/>
      <c r="H3" s="241"/>
    </row>
    <row r="4" spans="1:8" ht="15.6" x14ac:dyDescent="0.3">
      <c r="A4" s="16"/>
      <c r="B4" s="42"/>
      <c r="C4" s="42"/>
      <c r="D4" s="42"/>
      <c r="E4" s="42"/>
      <c r="F4" s="42"/>
      <c r="G4" s="42"/>
      <c r="H4" s="42"/>
    </row>
    <row r="5" spans="1:8" ht="45.75" customHeight="1" x14ac:dyDescent="0.3">
      <c r="A5" s="49"/>
      <c r="B5" s="50"/>
      <c r="C5" s="50"/>
      <c r="D5" s="50"/>
      <c r="E5" s="50" t="s">
        <v>6</v>
      </c>
      <c r="F5" s="90" t="s">
        <v>185</v>
      </c>
      <c r="G5" s="194" t="s">
        <v>272</v>
      </c>
      <c r="H5" s="194" t="s">
        <v>273</v>
      </c>
    </row>
    <row r="6" spans="1:8" ht="18.75" customHeight="1" x14ac:dyDescent="0.3">
      <c r="A6" s="49"/>
      <c r="B6" s="50"/>
      <c r="C6" s="50"/>
      <c r="D6" s="50"/>
      <c r="E6" s="50" t="s">
        <v>202</v>
      </c>
      <c r="F6" s="171">
        <f t="shared" ref="F6:H6" si="0">F7+F35</f>
        <v>1401976.62</v>
      </c>
      <c r="G6" s="171">
        <f t="shared" si="0"/>
        <v>2918</v>
      </c>
      <c r="H6" s="171">
        <f t="shared" si="0"/>
        <v>1405069.34</v>
      </c>
    </row>
    <row r="7" spans="1:8" ht="18.75" customHeight="1" x14ac:dyDescent="0.3">
      <c r="A7" s="51">
        <v>6</v>
      </c>
      <c r="B7" s="51"/>
      <c r="C7" s="51"/>
      <c r="D7" s="51"/>
      <c r="E7" s="51" t="s">
        <v>8</v>
      </c>
      <c r="F7" s="88">
        <f t="shared" ref="F7" si="1">F8+F19+F22+F25+F31</f>
        <v>1400626.62</v>
      </c>
      <c r="G7" s="88">
        <f t="shared" ref="G7" si="2">G8+G19+G22+G25+G31</f>
        <v>2918</v>
      </c>
      <c r="H7" s="88">
        <f t="shared" ref="H7" si="3">H8+H19+H22+H25+H31</f>
        <v>1403719.34</v>
      </c>
    </row>
    <row r="8" spans="1:8" ht="37.5" customHeight="1" x14ac:dyDescent="0.3">
      <c r="A8" s="53"/>
      <c r="B8" s="53">
        <v>63</v>
      </c>
      <c r="C8" s="53"/>
      <c r="D8" s="53"/>
      <c r="E8" s="53" t="s">
        <v>25</v>
      </c>
      <c r="F8" s="86">
        <f t="shared" ref="F8" si="4">F9+F11+F14+F16</f>
        <v>1253650</v>
      </c>
      <c r="G8" s="86">
        <f t="shared" ref="G8:H8" si="5">G9+G11+G14+G16</f>
        <v>0</v>
      </c>
      <c r="H8" s="86">
        <f t="shared" si="5"/>
        <v>1253650</v>
      </c>
    </row>
    <row r="9" spans="1:8" ht="24" hidden="1" customHeight="1" x14ac:dyDescent="0.3">
      <c r="A9" s="43"/>
      <c r="B9" s="54"/>
      <c r="C9" s="54">
        <v>633</v>
      </c>
      <c r="D9" s="54"/>
      <c r="E9" s="54" t="s">
        <v>203</v>
      </c>
      <c r="F9" s="41">
        <f t="shared" ref="F9:H9" si="6">F10</f>
        <v>24400</v>
      </c>
      <c r="G9" s="41">
        <f t="shared" si="6"/>
        <v>0</v>
      </c>
      <c r="H9" s="41">
        <f t="shared" si="6"/>
        <v>24400</v>
      </c>
    </row>
    <row r="10" spans="1:8" ht="25.5" hidden="1" customHeight="1" x14ac:dyDescent="0.3">
      <c r="A10" s="43"/>
      <c r="B10" s="54"/>
      <c r="C10" s="54"/>
      <c r="D10" s="54">
        <v>6331</v>
      </c>
      <c r="E10" s="54" t="s">
        <v>204</v>
      </c>
      <c r="F10" s="41">
        <v>24400</v>
      </c>
      <c r="G10" s="41">
        <v>0</v>
      </c>
      <c r="H10" s="41">
        <v>24400</v>
      </c>
    </row>
    <row r="11" spans="1:8" ht="24.75" hidden="1" customHeight="1" x14ac:dyDescent="0.3">
      <c r="A11" s="43"/>
      <c r="B11" s="54"/>
      <c r="C11" s="54">
        <v>636</v>
      </c>
      <c r="D11" s="54"/>
      <c r="E11" s="54" t="s">
        <v>205</v>
      </c>
      <c r="F11" s="85">
        <f t="shared" ref="F11" si="7">F12+F13</f>
        <v>1229250</v>
      </c>
      <c r="G11" s="85">
        <f t="shared" ref="G11:H11" si="8">G12+G13</f>
        <v>0</v>
      </c>
      <c r="H11" s="85">
        <f t="shared" si="8"/>
        <v>1229250</v>
      </c>
    </row>
    <row r="12" spans="1:8" ht="37.5" hidden="1" customHeight="1" x14ac:dyDescent="0.3">
      <c r="A12" s="43"/>
      <c r="B12" s="54"/>
      <c r="C12" s="54"/>
      <c r="D12" s="54">
        <v>6361</v>
      </c>
      <c r="E12" s="54" t="s">
        <v>206</v>
      </c>
      <c r="F12" s="85">
        <v>1229250</v>
      </c>
      <c r="G12" s="85">
        <v>0</v>
      </c>
      <c r="H12" s="85">
        <v>1229250</v>
      </c>
    </row>
    <row r="13" spans="1:8" ht="39.75" hidden="1" customHeight="1" x14ac:dyDescent="0.3">
      <c r="A13" s="43"/>
      <c r="B13" s="54"/>
      <c r="C13" s="54"/>
      <c r="D13" s="54">
        <v>6362</v>
      </c>
      <c r="E13" s="54" t="s">
        <v>243</v>
      </c>
      <c r="F13" s="85">
        <v>0</v>
      </c>
      <c r="G13" s="85">
        <v>0</v>
      </c>
      <c r="H13" s="85">
        <v>0</v>
      </c>
    </row>
    <row r="14" spans="1:8" ht="27.75" hidden="1" customHeight="1" x14ac:dyDescent="0.3">
      <c r="A14" s="43"/>
      <c r="B14" s="54"/>
      <c r="C14" s="54">
        <v>638</v>
      </c>
      <c r="D14" s="54"/>
      <c r="E14" s="54" t="s">
        <v>207</v>
      </c>
      <c r="F14" s="85">
        <v>0</v>
      </c>
      <c r="G14" s="85">
        <v>0</v>
      </c>
      <c r="H14" s="85">
        <v>0</v>
      </c>
    </row>
    <row r="15" spans="1:8" ht="25.5" hidden="1" customHeight="1" x14ac:dyDescent="0.3">
      <c r="A15" s="43"/>
      <c r="B15" s="54"/>
      <c r="C15" s="54"/>
      <c r="D15" s="54">
        <v>6381</v>
      </c>
      <c r="E15" s="54" t="s">
        <v>208</v>
      </c>
      <c r="F15" s="85">
        <v>0</v>
      </c>
      <c r="G15" s="85">
        <v>0</v>
      </c>
      <c r="H15" s="85">
        <v>0</v>
      </c>
    </row>
    <row r="16" spans="1:8" ht="27" hidden="1" customHeight="1" x14ac:dyDescent="0.3">
      <c r="A16" s="43"/>
      <c r="B16" s="54"/>
      <c r="C16" s="54">
        <v>639</v>
      </c>
      <c r="D16" s="54"/>
      <c r="E16" s="54" t="s">
        <v>209</v>
      </c>
      <c r="F16" s="85">
        <v>0</v>
      </c>
      <c r="G16" s="85">
        <v>0</v>
      </c>
      <c r="H16" s="85">
        <v>0</v>
      </c>
    </row>
    <row r="17" spans="1:8" ht="39.6" hidden="1" x14ac:dyDescent="0.3">
      <c r="A17" s="43"/>
      <c r="B17" s="54"/>
      <c r="C17" s="54"/>
      <c r="D17" s="54">
        <v>6391</v>
      </c>
      <c r="E17" s="54" t="s">
        <v>210</v>
      </c>
      <c r="F17" s="85">
        <v>0</v>
      </c>
      <c r="G17" s="85">
        <v>0</v>
      </c>
      <c r="H17" s="85">
        <v>0</v>
      </c>
    </row>
    <row r="18" spans="1:8" ht="51.75" hidden="1" customHeight="1" x14ac:dyDescent="0.3">
      <c r="A18" s="43"/>
      <c r="B18" s="54"/>
      <c r="C18" s="54"/>
      <c r="D18" s="54">
        <v>6393</v>
      </c>
      <c r="E18" s="54" t="s">
        <v>211</v>
      </c>
      <c r="F18" s="85">
        <v>0</v>
      </c>
      <c r="G18" s="85">
        <v>0</v>
      </c>
      <c r="H18" s="85">
        <v>0</v>
      </c>
    </row>
    <row r="19" spans="1:8" ht="18.75" customHeight="1" x14ac:dyDescent="0.3">
      <c r="A19" s="56"/>
      <c r="B19" s="56">
        <v>64</v>
      </c>
      <c r="C19" s="56"/>
      <c r="D19" s="57"/>
      <c r="E19" s="56" t="s">
        <v>146</v>
      </c>
      <c r="F19" s="83">
        <f t="shared" ref="F19:H20" si="9">F20</f>
        <v>1</v>
      </c>
      <c r="G19" s="83">
        <f t="shared" si="9"/>
        <v>0</v>
      </c>
      <c r="H19" s="83">
        <f t="shared" si="9"/>
        <v>1</v>
      </c>
    </row>
    <row r="20" spans="1:8" ht="19.5" hidden="1" customHeight="1" x14ac:dyDescent="0.3">
      <c r="A20" s="45"/>
      <c r="B20" s="45"/>
      <c r="C20" s="37">
        <v>641</v>
      </c>
      <c r="D20" s="82"/>
      <c r="E20" s="54" t="s">
        <v>262</v>
      </c>
      <c r="F20" s="84">
        <f t="shared" si="9"/>
        <v>1</v>
      </c>
      <c r="G20" s="84">
        <f t="shared" si="9"/>
        <v>0</v>
      </c>
      <c r="H20" s="84">
        <f t="shared" si="9"/>
        <v>1</v>
      </c>
    </row>
    <row r="21" spans="1:8" ht="25.5" hidden="1" customHeight="1" x14ac:dyDescent="0.3">
      <c r="A21" s="43"/>
      <c r="B21" s="54"/>
      <c r="C21" s="54"/>
      <c r="D21" s="54">
        <v>6413</v>
      </c>
      <c r="E21" s="54" t="s">
        <v>263</v>
      </c>
      <c r="F21" s="85">
        <v>1</v>
      </c>
      <c r="G21" s="85">
        <v>0</v>
      </c>
      <c r="H21" s="85">
        <v>1</v>
      </c>
    </row>
    <row r="22" spans="1:8" ht="52.5" customHeight="1" x14ac:dyDescent="0.3">
      <c r="A22" s="56"/>
      <c r="B22" s="56">
        <v>65</v>
      </c>
      <c r="C22" s="57"/>
      <c r="D22" s="57"/>
      <c r="E22" s="58" t="s">
        <v>212</v>
      </c>
      <c r="F22" s="86">
        <f t="shared" ref="F22:H23" si="10">F23</f>
        <v>9500</v>
      </c>
      <c r="G22" s="86">
        <f t="shared" si="10"/>
        <v>0</v>
      </c>
      <c r="H22" s="86">
        <f t="shared" si="10"/>
        <v>9500</v>
      </c>
    </row>
    <row r="23" spans="1:8" hidden="1" x14ac:dyDescent="0.3">
      <c r="A23" s="37"/>
      <c r="B23" s="37"/>
      <c r="C23" s="37">
        <v>652</v>
      </c>
      <c r="D23" s="37"/>
      <c r="E23" s="37" t="s">
        <v>213</v>
      </c>
      <c r="F23" s="41">
        <f t="shared" si="10"/>
        <v>9500</v>
      </c>
      <c r="G23" s="41">
        <f t="shared" si="10"/>
        <v>0</v>
      </c>
      <c r="H23" s="41">
        <f t="shared" si="10"/>
        <v>9500</v>
      </c>
    </row>
    <row r="24" spans="1:8" hidden="1" x14ac:dyDescent="0.3">
      <c r="A24" s="37"/>
      <c r="B24" s="37"/>
      <c r="C24" s="37"/>
      <c r="D24" s="37">
        <v>6526</v>
      </c>
      <c r="E24" s="37" t="s">
        <v>214</v>
      </c>
      <c r="F24" s="85">
        <v>9500</v>
      </c>
      <c r="G24" s="85">
        <v>0</v>
      </c>
      <c r="H24" s="85">
        <v>9500</v>
      </c>
    </row>
    <row r="25" spans="1:8" ht="40.5" customHeight="1" x14ac:dyDescent="0.3">
      <c r="A25" s="56"/>
      <c r="B25" s="56">
        <v>66</v>
      </c>
      <c r="C25" s="56"/>
      <c r="D25" s="56"/>
      <c r="E25" s="58" t="s">
        <v>215</v>
      </c>
      <c r="F25" s="86">
        <f t="shared" ref="F25" si="11">F26+F29</f>
        <v>3450</v>
      </c>
      <c r="G25" s="86">
        <f t="shared" ref="G25:H25" si="12">G26+G29</f>
        <v>0</v>
      </c>
      <c r="H25" s="86">
        <f t="shared" si="12"/>
        <v>3450</v>
      </c>
    </row>
    <row r="26" spans="1:8" ht="27" hidden="1" customHeight="1" x14ac:dyDescent="0.3">
      <c r="A26" s="37"/>
      <c r="B26" s="37"/>
      <c r="C26" s="37">
        <v>661</v>
      </c>
      <c r="D26" s="37"/>
      <c r="E26" s="59" t="s">
        <v>216</v>
      </c>
      <c r="F26" s="41">
        <f t="shared" ref="F26" si="13">F27+F28</f>
        <v>2150</v>
      </c>
      <c r="G26" s="41">
        <f t="shared" ref="G26:H26" si="14">G27+G28</f>
        <v>0</v>
      </c>
      <c r="H26" s="41">
        <f t="shared" si="14"/>
        <v>2150</v>
      </c>
    </row>
    <row r="27" spans="1:8" hidden="1" x14ac:dyDescent="0.3">
      <c r="A27" s="37"/>
      <c r="B27" s="37"/>
      <c r="C27" s="37"/>
      <c r="D27" s="37">
        <v>6614</v>
      </c>
      <c r="E27" s="37" t="s">
        <v>217</v>
      </c>
      <c r="F27" s="41">
        <v>1000</v>
      </c>
      <c r="G27" s="41">
        <v>0</v>
      </c>
      <c r="H27" s="41">
        <v>1000</v>
      </c>
    </row>
    <row r="28" spans="1:8" hidden="1" x14ac:dyDescent="0.3">
      <c r="A28" s="37"/>
      <c r="B28" s="37"/>
      <c r="C28" s="37"/>
      <c r="D28" s="37">
        <v>6615</v>
      </c>
      <c r="E28" s="37" t="s">
        <v>218</v>
      </c>
      <c r="F28" s="85">
        <v>1150</v>
      </c>
      <c r="G28" s="85">
        <v>0</v>
      </c>
      <c r="H28" s="85">
        <v>1150</v>
      </c>
    </row>
    <row r="29" spans="1:8" ht="27" hidden="1" customHeight="1" x14ac:dyDescent="0.3">
      <c r="A29" s="37"/>
      <c r="B29" s="37"/>
      <c r="C29" s="37">
        <v>663</v>
      </c>
      <c r="D29" s="37"/>
      <c r="E29" s="59" t="s">
        <v>219</v>
      </c>
      <c r="F29" s="85">
        <f t="shared" ref="F29:H29" si="15">F30</f>
        <v>1300</v>
      </c>
      <c r="G29" s="85">
        <f t="shared" si="15"/>
        <v>0</v>
      </c>
      <c r="H29" s="85">
        <f t="shared" si="15"/>
        <v>1300</v>
      </c>
    </row>
    <row r="30" spans="1:8" ht="18" hidden="1" customHeight="1" x14ac:dyDescent="0.3">
      <c r="A30" s="37"/>
      <c r="B30" s="37"/>
      <c r="C30" s="37"/>
      <c r="D30" s="37">
        <v>6631</v>
      </c>
      <c r="E30" s="59" t="s">
        <v>220</v>
      </c>
      <c r="F30" s="85">
        <v>1300</v>
      </c>
      <c r="G30" s="85">
        <v>0</v>
      </c>
      <c r="H30" s="85">
        <v>1300</v>
      </c>
    </row>
    <row r="31" spans="1:8" ht="38.25" customHeight="1" x14ac:dyDescent="0.3">
      <c r="A31" s="56"/>
      <c r="B31" s="56">
        <v>67</v>
      </c>
      <c r="C31" s="56"/>
      <c r="D31" s="56"/>
      <c r="E31" s="58" t="s">
        <v>26</v>
      </c>
      <c r="F31" s="86">
        <f t="shared" ref="F31:H31" si="16">F32</f>
        <v>134025.62</v>
      </c>
      <c r="G31" s="86">
        <f t="shared" si="16"/>
        <v>2918</v>
      </c>
      <c r="H31" s="86">
        <f t="shared" si="16"/>
        <v>137118.34</v>
      </c>
    </row>
    <row r="32" spans="1:8" ht="39.75" hidden="1" customHeight="1" x14ac:dyDescent="0.3">
      <c r="A32" s="37"/>
      <c r="B32" s="37"/>
      <c r="C32" s="37">
        <v>671</v>
      </c>
      <c r="D32" s="37"/>
      <c r="E32" s="59" t="s">
        <v>221</v>
      </c>
      <c r="F32" s="41">
        <f t="shared" ref="F32" si="17">F33+F34</f>
        <v>134025.62</v>
      </c>
      <c r="G32" s="41">
        <f t="shared" ref="G32:H32" si="18">G33+G34</f>
        <v>2918</v>
      </c>
      <c r="H32" s="41">
        <f t="shared" si="18"/>
        <v>137118.34</v>
      </c>
    </row>
    <row r="33" spans="1:8" ht="30.75" hidden="1" customHeight="1" x14ac:dyDescent="0.3">
      <c r="A33" s="37"/>
      <c r="B33" s="37"/>
      <c r="C33" s="37"/>
      <c r="D33" s="37">
        <v>6711</v>
      </c>
      <c r="E33" s="59" t="s">
        <v>222</v>
      </c>
      <c r="F33" s="41">
        <v>133025.62</v>
      </c>
      <c r="G33" s="41">
        <v>2918</v>
      </c>
      <c r="H33" s="41">
        <v>136118.34</v>
      </c>
    </row>
    <row r="34" spans="1:8" ht="26.4" hidden="1" x14ac:dyDescent="0.3">
      <c r="A34" s="37"/>
      <c r="B34" s="37"/>
      <c r="C34" s="37"/>
      <c r="D34" s="37">
        <v>6712</v>
      </c>
      <c r="E34" s="59" t="s">
        <v>244</v>
      </c>
      <c r="F34" s="41">
        <v>1000</v>
      </c>
      <c r="G34" s="41">
        <v>0</v>
      </c>
      <c r="H34" s="41">
        <v>1000</v>
      </c>
    </row>
    <row r="35" spans="1:8" ht="17.25" customHeight="1" x14ac:dyDescent="0.3">
      <c r="A35" s="51">
        <v>9</v>
      </c>
      <c r="B35" s="51"/>
      <c r="C35" s="60"/>
      <c r="D35" s="60"/>
      <c r="E35" s="61" t="s">
        <v>151</v>
      </c>
      <c r="F35" s="95">
        <f t="shared" ref="F35:H37" si="19">F36</f>
        <v>1350</v>
      </c>
      <c r="G35" s="95">
        <f t="shared" si="19"/>
        <v>0</v>
      </c>
      <c r="H35" s="95">
        <f t="shared" si="19"/>
        <v>1350</v>
      </c>
    </row>
    <row r="36" spans="1:8" ht="18" customHeight="1" x14ac:dyDescent="0.3">
      <c r="A36" s="53"/>
      <c r="B36" s="53">
        <v>92</v>
      </c>
      <c r="C36" s="56"/>
      <c r="D36" s="56"/>
      <c r="E36" s="58" t="s">
        <v>152</v>
      </c>
      <c r="F36" s="87">
        <f t="shared" si="19"/>
        <v>1350</v>
      </c>
      <c r="G36" s="87">
        <f t="shared" si="19"/>
        <v>0</v>
      </c>
      <c r="H36" s="87">
        <f t="shared" si="19"/>
        <v>1350</v>
      </c>
    </row>
    <row r="37" spans="1:8" ht="20.25" hidden="1" customHeight="1" x14ac:dyDescent="0.3">
      <c r="A37" s="54"/>
      <c r="B37" s="54"/>
      <c r="C37" s="37">
        <v>922</v>
      </c>
      <c r="D37" s="37"/>
      <c r="E37" s="59" t="s">
        <v>223</v>
      </c>
      <c r="F37" s="41">
        <f t="shared" si="19"/>
        <v>1350</v>
      </c>
      <c r="G37" s="41">
        <f t="shared" si="19"/>
        <v>0</v>
      </c>
      <c r="H37" s="41">
        <f t="shared" si="19"/>
        <v>1350</v>
      </c>
    </row>
    <row r="38" spans="1:8" ht="15" hidden="1" customHeight="1" x14ac:dyDescent="0.3">
      <c r="A38" s="54"/>
      <c r="B38" s="54"/>
      <c r="C38" s="37"/>
      <c r="D38" s="37">
        <v>9221</v>
      </c>
      <c r="E38" s="59" t="s">
        <v>224</v>
      </c>
      <c r="F38" s="39">
        <v>1350</v>
      </c>
      <c r="G38" s="41">
        <v>0</v>
      </c>
      <c r="H38" s="41">
        <v>1350</v>
      </c>
    </row>
    <row r="39" spans="1:8" x14ac:dyDescent="0.3">
      <c r="A39" s="62"/>
      <c r="B39" s="62"/>
      <c r="C39" s="63"/>
      <c r="D39" s="63"/>
      <c r="E39" s="63"/>
      <c r="F39" s="64"/>
      <c r="G39" s="64"/>
      <c r="H39" s="65"/>
    </row>
    <row r="41" spans="1:8" ht="15.6" x14ac:dyDescent="0.3">
      <c r="A41" s="214" t="s">
        <v>225</v>
      </c>
      <c r="B41" s="214"/>
      <c r="C41" s="214"/>
      <c r="D41" s="214"/>
      <c r="E41" s="214"/>
      <c r="F41" s="214"/>
      <c r="G41" s="214"/>
      <c r="H41" s="214"/>
    </row>
    <row r="42" spans="1:8" ht="14.25" customHeight="1" x14ac:dyDescent="0.3">
      <c r="A42" s="3"/>
      <c r="B42" s="3"/>
      <c r="C42" s="3"/>
      <c r="D42" s="3"/>
      <c r="E42" s="3"/>
      <c r="F42" s="4"/>
      <c r="G42" s="4"/>
      <c r="H42" s="4"/>
    </row>
    <row r="43" spans="1:8" ht="39" customHeight="1" x14ac:dyDescent="0.3">
      <c r="A43" s="49"/>
      <c r="B43" s="50"/>
      <c r="C43" s="50"/>
      <c r="D43" s="50"/>
      <c r="E43" s="50" t="s">
        <v>10</v>
      </c>
      <c r="F43" s="49" t="s">
        <v>185</v>
      </c>
      <c r="G43" s="194" t="s">
        <v>272</v>
      </c>
      <c r="H43" s="194" t="s">
        <v>273</v>
      </c>
    </row>
    <row r="44" spans="1:8" ht="18.75" customHeight="1" x14ac:dyDescent="0.3">
      <c r="A44" s="49"/>
      <c r="B44" s="50"/>
      <c r="C44" s="50"/>
      <c r="D44" s="50"/>
      <c r="E44" s="50" t="s">
        <v>226</v>
      </c>
      <c r="F44" s="170">
        <f t="shared" ref="F44" si="20">F45+F103</f>
        <v>1403326.62</v>
      </c>
      <c r="G44" s="170">
        <f t="shared" ref="G44:H44" si="21">G45+G103</f>
        <v>2918</v>
      </c>
      <c r="H44" s="170">
        <f t="shared" si="21"/>
        <v>1405069.34</v>
      </c>
    </row>
    <row r="45" spans="1:8" ht="17.25" customHeight="1" x14ac:dyDescent="0.3">
      <c r="A45" s="51">
        <v>3</v>
      </c>
      <c r="B45" s="51"/>
      <c r="C45" s="51"/>
      <c r="D45" s="51"/>
      <c r="E45" s="51" t="s">
        <v>11</v>
      </c>
      <c r="F45" s="52">
        <f t="shared" ref="F45" si="22">F46+F56+F89+F96+F99</f>
        <v>1400826.62</v>
      </c>
      <c r="G45" s="52">
        <f t="shared" ref="G45:H45" si="23">G46+G56+G89+G96+G99</f>
        <v>2918</v>
      </c>
      <c r="H45" s="52">
        <f t="shared" si="23"/>
        <v>1402569.34</v>
      </c>
    </row>
    <row r="46" spans="1:8" ht="17.25" customHeight="1" x14ac:dyDescent="0.3">
      <c r="A46" s="53"/>
      <c r="B46" s="53">
        <v>31</v>
      </c>
      <c r="C46" s="53"/>
      <c r="D46" s="53"/>
      <c r="E46" s="53" t="s">
        <v>12</v>
      </c>
      <c r="F46" s="86">
        <f t="shared" ref="F46" si="24">F47+F51+F53</f>
        <v>1250000</v>
      </c>
      <c r="G46" s="86">
        <f t="shared" ref="G46:H46" si="25">G47+G51+G53</f>
        <v>0</v>
      </c>
      <c r="H46" s="86">
        <f t="shared" si="25"/>
        <v>1249704.27</v>
      </c>
    </row>
    <row r="47" spans="1:8" hidden="1" x14ac:dyDescent="0.3">
      <c r="A47" s="37"/>
      <c r="B47" s="37"/>
      <c r="C47" s="45">
        <v>311</v>
      </c>
      <c r="D47" s="45"/>
      <c r="E47" s="45" t="s">
        <v>227</v>
      </c>
      <c r="F47" s="48">
        <f t="shared" ref="F47" si="26">SUM(F48:F50)</f>
        <v>1045980</v>
      </c>
      <c r="G47" s="48">
        <v>0</v>
      </c>
      <c r="H47" s="48">
        <f t="shared" ref="H47" si="27">SUM(H48:H50)</f>
        <v>1045564.56</v>
      </c>
    </row>
    <row r="48" spans="1:8" hidden="1" x14ac:dyDescent="0.3">
      <c r="A48" s="37"/>
      <c r="B48" s="37"/>
      <c r="C48" s="37"/>
      <c r="D48" s="37">
        <v>3111</v>
      </c>
      <c r="E48" s="37" t="s">
        <v>74</v>
      </c>
      <c r="F48" s="41">
        <v>947500</v>
      </c>
      <c r="G48" s="41">
        <v>0</v>
      </c>
      <c r="H48" s="41">
        <v>947084.56</v>
      </c>
    </row>
    <row r="49" spans="1:8" hidden="1" x14ac:dyDescent="0.3">
      <c r="A49" s="37"/>
      <c r="B49" s="37"/>
      <c r="C49" s="37"/>
      <c r="D49" s="37">
        <v>3113</v>
      </c>
      <c r="E49" s="37" t="s">
        <v>125</v>
      </c>
      <c r="F49" s="41">
        <v>90000</v>
      </c>
      <c r="G49" s="41">
        <v>0</v>
      </c>
      <c r="H49" s="41">
        <v>90000</v>
      </c>
    </row>
    <row r="50" spans="1:8" hidden="1" x14ac:dyDescent="0.3">
      <c r="A50" s="37"/>
      <c r="B50" s="37"/>
      <c r="C50" s="37"/>
      <c r="D50" s="37">
        <v>3114</v>
      </c>
      <c r="E50" s="37" t="s">
        <v>124</v>
      </c>
      <c r="F50" s="85">
        <v>8480</v>
      </c>
      <c r="G50" s="85">
        <v>0</v>
      </c>
      <c r="H50" s="85">
        <v>8480</v>
      </c>
    </row>
    <row r="51" spans="1:8" hidden="1" x14ac:dyDescent="0.3">
      <c r="A51" s="37"/>
      <c r="B51" s="37"/>
      <c r="C51" s="45">
        <v>312</v>
      </c>
      <c r="D51" s="45"/>
      <c r="E51" s="45" t="s">
        <v>77</v>
      </c>
      <c r="F51" s="203">
        <f>F52</f>
        <v>46000</v>
      </c>
      <c r="G51" s="203">
        <f t="shared" ref="G51:H51" si="28">G52</f>
        <v>0</v>
      </c>
      <c r="H51" s="203">
        <f t="shared" si="28"/>
        <v>46300</v>
      </c>
    </row>
    <row r="52" spans="1:8" hidden="1" x14ac:dyDescent="0.3">
      <c r="A52" s="37"/>
      <c r="B52" s="37"/>
      <c r="C52" s="37"/>
      <c r="D52" s="37">
        <v>3121</v>
      </c>
      <c r="E52" s="37" t="s">
        <v>77</v>
      </c>
      <c r="F52" s="85">
        <v>46000</v>
      </c>
      <c r="G52" s="85">
        <v>0</v>
      </c>
      <c r="H52" s="85">
        <v>46300</v>
      </c>
    </row>
    <row r="53" spans="1:8" hidden="1" x14ac:dyDescent="0.3">
      <c r="A53" s="37"/>
      <c r="B53" s="37"/>
      <c r="C53" s="45">
        <v>313</v>
      </c>
      <c r="D53" s="45"/>
      <c r="E53" s="45" t="s">
        <v>228</v>
      </c>
      <c r="F53" s="203">
        <f t="shared" ref="F53" si="29">SUM(F54:F55)</f>
        <v>158020</v>
      </c>
      <c r="G53" s="203">
        <v>0</v>
      </c>
      <c r="H53" s="203">
        <f t="shared" ref="H53" si="30">SUM(H54:H55)</f>
        <v>157839.71</v>
      </c>
    </row>
    <row r="54" spans="1:8" ht="27" hidden="1" customHeight="1" x14ac:dyDescent="0.3">
      <c r="A54" s="37"/>
      <c r="B54" s="37"/>
      <c r="C54" s="37"/>
      <c r="D54" s="37">
        <v>3132</v>
      </c>
      <c r="E54" s="59" t="s">
        <v>229</v>
      </c>
      <c r="F54" s="85">
        <v>158000</v>
      </c>
      <c r="G54" s="85">
        <v>0</v>
      </c>
      <c r="H54" s="85">
        <v>157819.71</v>
      </c>
    </row>
    <row r="55" spans="1:8" ht="27" hidden="1" customHeight="1" x14ac:dyDescent="0.3">
      <c r="A55" s="37"/>
      <c r="B55" s="37"/>
      <c r="C55" s="37"/>
      <c r="D55" s="37">
        <v>3133</v>
      </c>
      <c r="E55" s="59" t="s">
        <v>162</v>
      </c>
      <c r="F55" s="85">
        <v>20</v>
      </c>
      <c r="G55" s="85">
        <v>0</v>
      </c>
      <c r="H55" s="85">
        <v>20</v>
      </c>
    </row>
    <row r="56" spans="1:8" x14ac:dyDescent="0.3">
      <c r="A56" s="56"/>
      <c r="B56" s="56">
        <v>32</v>
      </c>
      <c r="C56" s="57"/>
      <c r="D56" s="57"/>
      <c r="E56" s="56" t="s">
        <v>22</v>
      </c>
      <c r="F56" s="86">
        <f t="shared" ref="F56:G56" si="31">F57+F62+F69+F79+F81</f>
        <v>129409.62</v>
      </c>
      <c r="G56" s="86">
        <f t="shared" si="31"/>
        <v>2668</v>
      </c>
      <c r="H56" s="86">
        <f t="shared" ref="H56" si="32">H57+H62+H69+H79+H81</f>
        <v>131198.07</v>
      </c>
    </row>
    <row r="57" spans="1:8" hidden="1" x14ac:dyDescent="0.3">
      <c r="A57" s="37"/>
      <c r="B57" s="37"/>
      <c r="C57" s="45">
        <v>321</v>
      </c>
      <c r="D57" s="45"/>
      <c r="E57" s="45" t="s">
        <v>230</v>
      </c>
      <c r="F57" s="48">
        <f t="shared" ref="F57" si="33">SUM(F58:F61)</f>
        <v>63205</v>
      </c>
      <c r="G57" s="48">
        <v>0</v>
      </c>
      <c r="H57" s="48">
        <f t="shared" ref="H57" si="34">SUM(H58:H61)</f>
        <v>61805.67</v>
      </c>
    </row>
    <row r="58" spans="1:8" hidden="1" x14ac:dyDescent="0.3">
      <c r="A58" s="37"/>
      <c r="B58" s="45"/>
      <c r="C58" s="37"/>
      <c r="D58" s="37">
        <v>3211</v>
      </c>
      <c r="E58" s="37" t="s">
        <v>34</v>
      </c>
      <c r="F58" s="41">
        <v>6600</v>
      </c>
      <c r="G58" s="41">
        <v>1500</v>
      </c>
      <c r="H58" s="41">
        <v>7830</v>
      </c>
    </row>
    <row r="59" spans="1:8" ht="26.4" hidden="1" x14ac:dyDescent="0.3">
      <c r="A59" s="37"/>
      <c r="B59" s="45"/>
      <c r="C59" s="37"/>
      <c r="D59" s="37">
        <v>3212</v>
      </c>
      <c r="E59" s="59" t="s">
        <v>36</v>
      </c>
      <c r="F59" s="41">
        <v>55745</v>
      </c>
      <c r="G59" s="198">
        <v>-1500</v>
      </c>
      <c r="H59" s="41">
        <v>53115.67</v>
      </c>
    </row>
    <row r="60" spans="1:8" hidden="1" x14ac:dyDescent="0.3">
      <c r="A60" s="37"/>
      <c r="B60" s="45"/>
      <c r="C60" s="37"/>
      <c r="D60" s="37">
        <v>3213</v>
      </c>
      <c r="E60" s="37" t="s">
        <v>37</v>
      </c>
      <c r="F60" s="41">
        <v>800</v>
      </c>
      <c r="G60" s="41">
        <v>0</v>
      </c>
      <c r="H60" s="41">
        <v>800</v>
      </c>
    </row>
    <row r="61" spans="1:8" hidden="1" x14ac:dyDescent="0.3">
      <c r="A61" s="37"/>
      <c r="B61" s="45"/>
      <c r="C61" s="37"/>
      <c r="D61" s="37">
        <v>3214</v>
      </c>
      <c r="E61" s="37" t="s">
        <v>38</v>
      </c>
      <c r="F61" s="41">
        <v>60</v>
      </c>
      <c r="G61" s="41">
        <v>0</v>
      </c>
      <c r="H61" s="41">
        <v>60</v>
      </c>
    </row>
    <row r="62" spans="1:8" hidden="1" x14ac:dyDescent="0.3">
      <c r="A62" s="37"/>
      <c r="B62" s="45"/>
      <c r="C62" s="45">
        <v>322</v>
      </c>
      <c r="D62" s="45"/>
      <c r="E62" s="45" t="s">
        <v>231</v>
      </c>
      <c r="F62" s="48">
        <f t="shared" ref="F62" si="35">SUM(F63:F68)</f>
        <v>29681</v>
      </c>
      <c r="G62" s="48">
        <f t="shared" ref="G62:H62" si="36">SUM(G63:G68)</f>
        <v>1700</v>
      </c>
      <c r="H62" s="48">
        <f t="shared" si="36"/>
        <v>31381</v>
      </c>
    </row>
    <row r="63" spans="1:8" ht="27" hidden="1" customHeight="1" x14ac:dyDescent="0.3">
      <c r="A63" s="37"/>
      <c r="B63" s="45"/>
      <c r="C63" s="37"/>
      <c r="D63" s="37">
        <v>3221</v>
      </c>
      <c r="E63" s="59" t="s">
        <v>39</v>
      </c>
      <c r="F63" s="41">
        <v>7401</v>
      </c>
      <c r="G63" s="41">
        <v>700</v>
      </c>
      <c r="H63" s="41">
        <v>8101</v>
      </c>
    </row>
    <row r="64" spans="1:8" hidden="1" x14ac:dyDescent="0.3">
      <c r="A64" s="37"/>
      <c r="B64" s="45"/>
      <c r="C64" s="37"/>
      <c r="D64" s="37">
        <v>3222</v>
      </c>
      <c r="E64" s="37" t="s">
        <v>118</v>
      </c>
      <c r="F64" s="41">
        <v>260</v>
      </c>
      <c r="G64" s="41">
        <v>0</v>
      </c>
      <c r="H64" s="41">
        <v>260</v>
      </c>
    </row>
    <row r="65" spans="1:13" hidden="1" x14ac:dyDescent="0.3">
      <c r="A65" s="37"/>
      <c r="B65" s="45"/>
      <c r="C65" s="37"/>
      <c r="D65" s="37">
        <v>3223</v>
      </c>
      <c r="E65" s="37" t="s">
        <v>40</v>
      </c>
      <c r="F65" s="41">
        <v>16297</v>
      </c>
      <c r="G65" s="41">
        <v>500</v>
      </c>
      <c r="H65" s="41">
        <f>F65+G65</f>
        <v>16797</v>
      </c>
    </row>
    <row r="66" spans="1:13" ht="26.25" hidden="1" customHeight="1" x14ac:dyDescent="0.3">
      <c r="A66" s="37"/>
      <c r="B66" s="45"/>
      <c r="C66" s="37"/>
      <c r="D66" s="37">
        <v>3224</v>
      </c>
      <c r="E66" s="59" t="s">
        <v>57</v>
      </c>
      <c r="F66" s="41">
        <v>4438</v>
      </c>
      <c r="G66" s="41">
        <v>500</v>
      </c>
      <c r="H66" s="41">
        <v>4938</v>
      </c>
    </row>
    <row r="67" spans="1:13" ht="16.5" hidden="1" customHeight="1" x14ac:dyDescent="0.3">
      <c r="A67" s="37"/>
      <c r="B67" s="45"/>
      <c r="C67" s="37"/>
      <c r="D67" s="37">
        <v>3225</v>
      </c>
      <c r="E67" s="59" t="s">
        <v>41</v>
      </c>
      <c r="F67" s="41">
        <v>955</v>
      </c>
      <c r="G67" s="41">
        <v>0</v>
      </c>
      <c r="H67" s="41">
        <v>955</v>
      </c>
    </row>
    <row r="68" spans="1:13" ht="26.25" hidden="1" customHeight="1" x14ac:dyDescent="0.3">
      <c r="A68" s="37"/>
      <c r="B68" s="45"/>
      <c r="C68" s="37"/>
      <c r="D68" s="37">
        <v>3227</v>
      </c>
      <c r="E68" s="59" t="s">
        <v>42</v>
      </c>
      <c r="F68" s="41">
        <v>330</v>
      </c>
      <c r="G68" s="41">
        <v>0</v>
      </c>
      <c r="H68" s="41">
        <v>330</v>
      </c>
    </row>
    <row r="69" spans="1:13" ht="16.5" hidden="1" customHeight="1" x14ac:dyDescent="0.3">
      <c r="A69" s="37"/>
      <c r="B69" s="45"/>
      <c r="C69" s="45">
        <v>323</v>
      </c>
      <c r="D69" s="45"/>
      <c r="E69" s="44" t="s">
        <v>232</v>
      </c>
      <c r="F69" s="203">
        <f>SUM(F70:F78)</f>
        <v>20523.62</v>
      </c>
      <c r="G69" s="203">
        <f t="shared" ref="G69:H69" si="37">SUM(G70:G78)</f>
        <v>579</v>
      </c>
      <c r="H69" s="203">
        <f t="shared" si="37"/>
        <v>17808.400000000001</v>
      </c>
    </row>
    <row r="70" spans="1:13" hidden="1" x14ac:dyDescent="0.3">
      <c r="A70" s="37"/>
      <c r="B70" s="45"/>
      <c r="C70" s="37"/>
      <c r="D70" s="37">
        <v>3231</v>
      </c>
      <c r="E70" s="59" t="s">
        <v>43</v>
      </c>
      <c r="F70" s="85">
        <v>1300</v>
      </c>
      <c r="G70" s="85">
        <v>1000</v>
      </c>
      <c r="H70" s="85">
        <f>F70+G70</f>
        <v>2300</v>
      </c>
    </row>
    <row r="71" spans="1:13" ht="24.75" hidden="1" customHeight="1" x14ac:dyDescent="0.3">
      <c r="A71" s="37"/>
      <c r="B71" s="45"/>
      <c r="C71" s="37"/>
      <c r="D71" s="37">
        <v>3232</v>
      </c>
      <c r="E71" s="59" t="s">
        <v>58</v>
      </c>
      <c r="F71" s="85">
        <v>3999.62</v>
      </c>
      <c r="G71" s="199">
        <v>-500</v>
      </c>
      <c r="H71" s="85">
        <v>3499.62</v>
      </c>
    </row>
    <row r="72" spans="1:13" ht="18" hidden="1" customHeight="1" x14ac:dyDescent="0.3">
      <c r="A72" s="37"/>
      <c r="B72" s="45"/>
      <c r="C72" s="37"/>
      <c r="D72" s="37">
        <v>3233</v>
      </c>
      <c r="E72" s="59" t="s">
        <v>44</v>
      </c>
      <c r="F72" s="85">
        <v>1700</v>
      </c>
      <c r="G72" s="199">
        <v>-500</v>
      </c>
      <c r="H72" s="85">
        <v>1200</v>
      </c>
    </row>
    <row r="73" spans="1:13" ht="15.75" hidden="1" customHeight="1" x14ac:dyDescent="0.3">
      <c r="A73" s="37"/>
      <c r="B73" s="45"/>
      <c r="C73" s="37"/>
      <c r="D73" s="37">
        <v>3234</v>
      </c>
      <c r="E73" s="59" t="s">
        <v>45</v>
      </c>
      <c r="F73" s="85">
        <v>3000</v>
      </c>
      <c r="G73" s="85">
        <v>0</v>
      </c>
      <c r="H73" s="85">
        <v>3000</v>
      </c>
    </row>
    <row r="74" spans="1:13" ht="16.5" hidden="1" customHeight="1" x14ac:dyDescent="0.3">
      <c r="A74" s="37"/>
      <c r="B74" s="45"/>
      <c r="C74" s="37"/>
      <c r="D74" s="37">
        <v>3235</v>
      </c>
      <c r="E74" s="59" t="s">
        <v>46</v>
      </c>
      <c r="F74" s="85">
        <v>1600</v>
      </c>
      <c r="G74" s="85">
        <v>0</v>
      </c>
      <c r="H74" s="85">
        <v>1600</v>
      </c>
    </row>
    <row r="75" spans="1:13" ht="19.5" hidden="1" customHeight="1" x14ac:dyDescent="0.3">
      <c r="A75" s="37"/>
      <c r="B75" s="45"/>
      <c r="C75" s="37"/>
      <c r="D75" s="37">
        <v>3236</v>
      </c>
      <c r="E75" s="59" t="s">
        <v>47</v>
      </c>
      <c r="F75" s="85">
        <v>3638</v>
      </c>
      <c r="G75" s="85">
        <v>0</v>
      </c>
      <c r="H75" s="85">
        <v>3207.78</v>
      </c>
    </row>
    <row r="76" spans="1:13" ht="18.75" hidden="1" customHeight="1" x14ac:dyDescent="0.3">
      <c r="A76" s="37"/>
      <c r="B76" s="45"/>
      <c r="C76" s="37"/>
      <c r="D76" s="37">
        <v>3237</v>
      </c>
      <c r="E76" s="59" t="s">
        <v>48</v>
      </c>
      <c r="F76" s="85">
        <v>2936</v>
      </c>
      <c r="G76" s="85">
        <v>579</v>
      </c>
      <c r="H76" s="85">
        <v>651</v>
      </c>
      <c r="M76" s="97"/>
    </row>
    <row r="77" spans="1:13" ht="14.25" hidden="1" customHeight="1" x14ac:dyDescent="0.3">
      <c r="A77" s="37"/>
      <c r="B77" s="45"/>
      <c r="C77" s="37"/>
      <c r="D77" s="37">
        <v>3238</v>
      </c>
      <c r="E77" s="59" t="s">
        <v>49</v>
      </c>
      <c r="F77" s="85">
        <v>2150</v>
      </c>
      <c r="G77" s="85">
        <v>0</v>
      </c>
      <c r="H77" s="85">
        <v>2150</v>
      </c>
    </row>
    <row r="78" spans="1:13" ht="15.75" hidden="1" customHeight="1" x14ac:dyDescent="0.3">
      <c r="A78" s="37"/>
      <c r="B78" s="45"/>
      <c r="C78" s="37"/>
      <c r="D78" s="37">
        <v>3239</v>
      </c>
      <c r="E78" s="59" t="s">
        <v>50</v>
      </c>
      <c r="F78" s="85">
        <v>200</v>
      </c>
      <c r="G78" s="85">
        <v>0</v>
      </c>
      <c r="H78" s="85">
        <v>200</v>
      </c>
    </row>
    <row r="79" spans="1:13" ht="24.75" hidden="1" customHeight="1" x14ac:dyDescent="0.3">
      <c r="A79" s="37"/>
      <c r="B79" s="45"/>
      <c r="C79" s="45">
        <v>324</v>
      </c>
      <c r="D79" s="45"/>
      <c r="E79" s="44" t="s">
        <v>233</v>
      </c>
      <c r="F79" s="203">
        <v>0</v>
      </c>
      <c r="G79" s="203">
        <v>0</v>
      </c>
      <c r="H79" s="203">
        <v>0</v>
      </c>
    </row>
    <row r="80" spans="1:13" ht="24.75" hidden="1" customHeight="1" x14ac:dyDescent="0.3">
      <c r="A80" s="37"/>
      <c r="B80" s="45"/>
      <c r="C80" s="37"/>
      <c r="D80" s="37">
        <v>3241</v>
      </c>
      <c r="E80" s="59" t="s">
        <v>233</v>
      </c>
      <c r="F80" s="85">
        <v>0</v>
      </c>
      <c r="G80" s="85">
        <v>0</v>
      </c>
      <c r="H80" s="85">
        <v>0</v>
      </c>
    </row>
    <row r="81" spans="1:8" ht="27.75" hidden="1" customHeight="1" x14ac:dyDescent="0.3">
      <c r="A81" s="37"/>
      <c r="B81" s="45"/>
      <c r="C81" s="45">
        <v>329</v>
      </c>
      <c r="D81" s="45"/>
      <c r="E81" s="44" t="s">
        <v>55</v>
      </c>
      <c r="F81" s="203">
        <f t="shared" ref="F81" si="38">SUM(F82:F88)</f>
        <v>16000</v>
      </c>
      <c r="G81" s="203">
        <f>G84+G83+G86</f>
        <v>389</v>
      </c>
      <c r="H81" s="203">
        <f t="shared" ref="H81" si="39">SUM(H82:H88)</f>
        <v>20203</v>
      </c>
    </row>
    <row r="82" spans="1:8" ht="27.75" hidden="1" customHeight="1" x14ac:dyDescent="0.3">
      <c r="A82" s="37"/>
      <c r="B82" s="45"/>
      <c r="C82" s="37"/>
      <c r="D82" s="37">
        <v>3291</v>
      </c>
      <c r="E82" s="59" t="s">
        <v>234</v>
      </c>
      <c r="F82" s="85">
        <v>0</v>
      </c>
      <c r="G82" s="85">
        <v>0</v>
      </c>
      <c r="H82" s="85">
        <v>0</v>
      </c>
    </row>
    <row r="83" spans="1:8" ht="17.25" hidden="1" customHeight="1" x14ac:dyDescent="0.3">
      <c r="A83" s="37"/>
      <c r="B83" s="45"/>
      <c r="C83" s="37"/>
      <c r="D83" s="37">
        <v>3292</v>
      </c>
      <c r="E83" s="59" t="s">
        <v>51</v>
      </c>
      <c r="F83" s="85">
        <v>1350</v>
      </c>
      <c r="G83" s="199">
        <v>-150</v>
      </c>
      <c r="H83" s="85">
        <v>1200</v>
      </c>
    </row>
    <row r="84" spans="1:8" ht="15" hidden="1" customHeight="1" x14ac:dyDescent="0.3">
      <c r="A84" s="37"/>
      <c r="B84" s="45"/>
      <c r="C84" s="37"/>
      <c r="D84" s="37">
        <v>3293</v>
      </c>
      <c r="E84" s="59" t="s">
        <v>52</v>
      </c>
      <c r="F84" s="85">
        <v>230</v>
      </c>
      <c r="G84" s="85">
        <v>589</v>
      </c>
      <c r="H84" s="85">
        <f>F84+G84</f>
        <v>819</v>
      </c>
    </row>
    <row r="85" spans="1:8" ht="17.25" hidden="1" customHeight="1" x14ac:dyDescent="0.3">
      <c r="A85" s="37"/>
      <c r="B85" s="45"/>
      <c r="C85" s="37"/>
      <c r="D85" s="37">
        <v>3294</v>
      </c>
      <c r="E85" s="59" t="s">
        <v>53</v>
      </c>
      <c r="F85" s="85">
        <v>60</v>
      </c>
      <c r="G85" s="85">
        <v>0</v>
      </c>
      <c r="H85" s="85">
        <v>60</v>
      </c>
    </row>
    <row r="86" spans="1:8" ht="15" hidden="1" customHeight="1" x14ac:dyDescent="0.3">
      <c r="A86" s="37"/>
      <c r="B86" s="45"/>
      <c r="C86" s="37"/>
      <c r="D86" s="37">
        <v>3295</v>
      </c>
      <c r="E86" s="59" t="s">
        <v>54</v>
      </c>
      <c r="F86" s="85">
        <v>260</v>
      </c>
      <c r="G86" s="199">
        <v>-50</v>
      </c>
      <c r="H86" s="85">
        <v>210</v>
      </c>
    </row>
    <row r="87" spans="1:8" ht="15.75" hidden="1" customHeight="1" x14ac:dyDescent="0.3">
      <c r="A87" s="37"/>
      <c r="B87" s="45"/>
      <c r="C87" s="37"/>
      <c r="D87" s="37">
        <v>3296</v>
      </c>
      <c r="E87" s="59" t="s">
        <v>137</v>
      </c>
      <c r="F87" s="85">
        <v>100</v>
      </c>
      <c r="G87" s="85">
        <v>0</v>
      </c>
      <c r="H87" s="85">
        <v>100</v>
      </c>
    </row>
    <row r="88" spans="1:8" ht="23.25" hidden="1" customHeight="1" x14ac:dyDescent="0.3">
      <c r="A88" s="37"/>
      <c r="B88" s="45"/>
      <c r="C88" s="37"/>
      <c r="D88" s="37">
        <v>3299</v>
      </c>
      <c r="E88" s="59" t="s">
        <v>55</v>
      </c>
      <c r="F88" s="85">
        <v>14000</v>
      </c>
      <c r="G88" s="85">
        <v>0</v>
      </c>
      <c r="H88" s="85">
        <v>17814</v>
      </c>
    </row>
    <row r="89" spans="1:8" x14ac:dyDescent="0.3">
      <c r="A89" s="66"/>
      <c r="B89" s="56">
        <v>34</v>
      </c>
      <c r="C89" s="56"/>
      <c r="D89" s="56"/>
      <c r="E89" s="56" t="s">
        <v>143</v>
      </c>
      <c r="F89" s="86">
        <f t="shared" ref="F89:H89" si="40">F90</f>
        <v>767</v>
      </c>
      <c r="G89" s="86">
        <f t="shared" si="40"/>
        <v>250</v>
      </c>
      <c r="H89" s="86">
        <f t="shared" si="40"/>
        <v>1017</v>
      </c>
    </row>
    <row r="90" spans="1:8" hidden="1" x14ac:dyDescent="0.3">
      <c r="A90" s="37"/>
      <c r="B90" s="45"/>
      <c r="C90" s="45">
        <v>343</v>
      </c>
      <c r="D90" s="45"/>
      <c r="E90" s="45" t="s">
        <v>235</v>
      </c>
      <c r="F90" s="48">
        <f t="shared" ref="F90" si="41">SUM(F91:F92)</f>
        <v>767</v>
      </c>
      <c r="G90" s="48">
        <f t="shared" ref="G90:H90" si="42">SUM(G91:G92)</f>
        <v>250</v>
      </c>
      <c r="H90" s="48">
        <f t="shared" si="42"/>
        <v>1017</v>
      </c>
    </row>
    <row r="91" spans="1:8" ht="25.5" hidden="1" customHeight="1" x14ac:dyDescent="0.3">
      <c r="A91" s="37"/>
      <c r="B91" s="45"/>
      <c r="C91" s="37"/>
      <c r="D91" s="37">
        <v>3431</v>
      </c>
      <c r="E91" s="59" t="s">
        <v>56</v>
      </c>
      <c r="F91" s="41">
        <v>717</v>
      </c>
      <c r="G91" s="41">
        <v>250</v>
      </c>
      <c r="H91" s="41">
        <f>F91+G91</f>
        <v>967</v>
      </c>
    </row>
    <row r="92" spans="1:8" hidden="1" x14ac:dyDescent="0.3">
      <c r="A92" s="37"/>
      <c r="B92" s="45"/>
      <c r="C92" s="37"/>
      <c r="D92" s="37">
        <v>3433</v>
      </c>
      <c r="E92" s="37" t="s">
        <v>71</v>
      </c>
      <c r="F92" s="41">
        <v>50</v>
      </c>
      <c r="G92" s="41">
        <v>0</v>
      </c>
      <c r="H92" s="41">
        <v>50</v>
      </c>
    </row>
    <row r="93" spans="1:8" ht="28.5" customHeight="1" x14ac:dyDescent="0.3">
      <c r="A93" s="66"/>
      <c r="B93" s="56">
        <v>36</v>
      </c>
      <c r="C93" s="56"/>
      <c r="D93" s="56"/>
      <c r="E93" s="58" t="s">
        <v>236</v>
      </c>
      <c r="F93" s="86">
        <f t="shared" ref="F93:H94" si="43">F94</f>
        <v>0</v>
      </c>
      <c r="G93" s="86">
        <f t="shared" si="43"/>
        <v>0</v>
      </c>
      <c r="H93" s="86">
        <f t="shared" si="43"/>
        <v>0</v>
      </c>
    </row>
    <row r="94" spans="1:8" ht="26.25" hidden="1" customHeight="1" x14ac:dyDescent="0.3">
      <c r="A94" s="37"/>
      <c r="B94" s="45"/>
      <c r="C94" s="45">
        <v>369</v>
      </c>
      <c r="D94" s="45"/>
      <c r="E94" s="44" t="s">
        <v>209</v>
      </c>
      <c r="F94" s="203">
        <f t="shared" si="43"/>
        <v>0</v>
      </c>
      <c r="G94" s="203">
        <f t="shared" si="43"/>
        <v>0</v>
      </c>
      <c r="H94" s="203">
        <f t="shared" si="43"/>
        <v>0</v>
      </c>
    </row>
    <row r="95" spans="1:8" ht="37.5" hidden="1" customHeight="1" x14ac:dyDescent="0.3">
      <c r="A95" s="37"/>
      <c r="B95" s="45"/>
      <c r="C95" s="37"/>
      <c r="D95" s="37">
        <v>3691</v>
      </c>
      <c r="E95" s="59" t="s">
        <v>210</v>
      </c>
      <c r="F95" s="85">
        <v>0</v>
      </c>
      <c r="G95" s="85">
        <v>0</v>
      </c>
      <c r="H95" s="85">
        <v>0</v>
      </c>
    </row>
    <row r="96" spans="1:8" ht="39.75" customHeight="1" x14ac:dyDescent="0.3">
      <c r="A96" s="66"/>
      <c r="B96" s="56">
        <v>37</v>
      </c>
      <c r="C96" s="66"/>
      <c r="D96" s="66"/>
      <c r="E96" s="58" t="s">
        <v>147</v>
      </c>
      <c r="F96" s="86">
        <f t="shared" ref="F96:H97" si="44">F97</f>
        <v>20000</v>
      </c>
      <c r="G96" s="86">
        <f t="shared" si="44"/>
        <v>0</v>
      </c>
      <c r="H96" s="86">
        <f t="shared" si="44"/>
        <v>20000</v>
      </c>
    </row>
    <row r="97" spans="1:8" ht="27" hidden="1" customHeight="1" x14ac:dyDescent="0.3">
      <c r="A97" s="37"/>
      <c r="B97" s="45"/>
      <c r="C97" s="45">
        <v>372</v>
      </c>
      <c r="D97" s="45"/>
      <c r="E97" s="44" t="s">
        <v>237</v>
      </c>
      <c r="F97" s="48">
        <f t="shared" si="44"/>
        <v>20000</v>
      </c>
      <c r="G97" s="48">
        <f t="shared" si="44"/>
        <v>0</v>
      </c>
      <c r="H97" s="48">
        <f t="shared" si="44"/>
        <v>20000</v>
      </c>
    </row>
    <row r="98" spans="1:8" ht="28.5" hidden="1" customHeight="1" x14ac:dyDescent="0.3">
      <c r="A98" s="37"/>
      <c r="B98" s="45"/>
      <c r="C98" s="37"/>
      <c r="D98" s="37">
        <v>3722</v>
      </c>
      <c r="E98" s="59" t="s">
        <v>115</v>
      </c>
      <c r="F98" s="41">
        <v>20000</v>
      </c>
      <c r="G98" s="41">
        <v>0</v>
      </c>
      <c r="H98" s="41">
        <v>20000</v>
      </c>
    </row>
    <row r="99" spans="1:8" x14ac:dyDescent="0.3">
      <c r="A99" s="66"/>
      <c r="B99" s="56">
        <v>38</v>
      </c>
      <c r="C99" s="66"/>
      <c r="D99" s="66"/>
      <c r="E99" s="56" t="s">
        <v>145</v>
      </c>
      <c r="F99" s="86">
        <f t="shared" ref="F99:H99" si="45">F100</f>
        <v>650</v>
      </c>
      <c r="G99" s="86">
        <f t="shared" si="45"/>
        <v>0</v>
      </c>
      <c r="H99" s="86">
        <f t="shared" si="45"/>
        <v>650</v>
      </c>
    </row>
    <row r="100" spans="1:8" hidden="1" x14ac:dyDescent="0.3">
      <c r="A100" s="37"/>
      <c r="B100" s="45"/>
      <c r="C100" s="45">
        <v>381</v>
      </c>
      <c r="D100" s="45"/>
      <c r="E100" s="45" t="s">
        <v>220</v>
      </c>
      <c r="F100" s="203">
        <f t="shared" ref="F100" si="46">SUM(F101:F102)</f>
        <v>650</v>
      </c>
      <c r="G100" s="203">
        <v>0</v>
      </c>
      <c r="H100" s="203">
        <f t="shared" ref="H100" si="47">SUM(H101:H102)</f>
        <v>650</v>
      </c>
    </row>
    <row r="101" spans="1:8" hidden="1" x14ac:dyDescent="0.3">
      <c r="A101" s="37"/>
      <c r="B101" s="45"/>
      <c r="C101" s="37"/>
      <c r="D101" s="37">
        <v>3811</v>
      </c>
      <c r="E101" s="37" t="s">
        <v>135</v>
      </c>
      <c r="F101" s="85">
        <v>150</v>
      </c>
      <c r="G101" s="85">
        <v>0</v>
      </c>
      <c r="H101" s="85">
        <v>150</v>
      </c>
    </row>
    <row r="102" spans="1:8" hidden="1" x14ac:dyDescent="0.3">
      <c r="A102" s="37"/>
      <c r="B102" s="45"/>
      <c r="C102" s="37"/>
      <c r="D102" s="37">
        <v>3812</v>
      </c>
      <c r="E102" s="37" t="s">
        <v>159</v>
      </c>
      <c r="F102" s="85">
        <v>500</v>
      </c>
      <c r="G102" s="85">
        <v>0</v>
      </c>
      <c r="H102" s="85">
        <v>500</v>
      </c>
    </row>
    <row r="103" spans="1:8" ht="27" customHeight="1" x14ac:dyDescent="0.3">
      <c r="A103" s="67">
        <v>4</v>
      </c>
      <c r="B103" s="67"/>
      <c r="C103" s="67"/>
      <c r="D103" s="67"/>
      <c r="E103" s="68" t="s">
        <v>13</v>
      </c>
      <c r="F103" s="88">
        <f t="shared" ref="F103:G103" si="48">F104+F112</f>
        <v>2500</v>
      </c>
      <c r="G103" s="88">
        <f t="shared" si="48"/>
        <v>0</v>
      </c>
      <c r="H103" s="88">
        <f t="shared" ref="H103" si="49">H104+H112</f>
        <v>2500</v>
      </c>
    </row>
    <row r="104" spans="1:8" ht="36.75" customHeight="1" x14ac:dyDescent="0.3">
      <c r="A104" s="53"/>
      <c r="B104" s="53">
        <v>42</v>
      </c>
      <c r="C104" s="53"/>
      <c r="D104" s="53"/>
      <c r="E104" s="69" t="s">
        <v>14</v>
      </c>
      <c r="F104" s="86">
        <f t="shared" ref="F104:G104" si="50">F105+F110</f>
        <v>2500</v>
      </c>
      <c r="G104" s="86">
        <f t="shared" si="50"/>
        <v>0</v>
      </c>
      <c r="H104" s="86">
        <f t="shared" ref="H104" si="51">H105+H110</f>
        <v>2500</v>
      </c>
    </row>
    <row r="105" spans="1:8" ht="17.25" hidden="1" customHeight="1" x14ac:dyDescent="0.3">
      <c r="A105" s="43"/>
      <c r="B105" s="43"/>
      <c r="C105" s="54">
        <v>422</v>
      </c>
      <c r="D105" s="54"/>
      <c r="E105" s="38" t="s">
        <v>238</v>
      </c>
      <c r="F105" s="48">
        <f t="shared" ref="F105:G105" si="52">SUM(F106:F109)</f>
        <v>1200</v>
      </c>
      <c r="G105" s="48">
        <f t="shared" si="52"/>
        <v>0</v>
      </c>
      <c r="H105" s="48">
        <f t="shared" ref="H105" si="53">SUM(H106:H109)</f>
        <v>1200</v>
      </c>
    </row>
    <row r="106" spans="1:8" ht="17.25" hidden="1" customHeight="1" x14ac:dyDescent="0.3">
      <c r="A106" s="43"/>
      <c r="B106" s="43"/>
      <c r="C106" s="54"/>
      <c r="D106" s="54">
        <v>4221</v>
      </c>
      <c r="E106" s="38" t="s">
        <v>90</v>
      </c>
      <c r="F106" s="41">
        <v>600</v>
      </c>
      <c r="G106" s="41">
        <v>0</v>
      </c>
      <c r="H106" s="41">
        <v>600</v>
      </c>
    </row>
    <row r="107" spans="1:8" ht="16.5" hidden="1" customHeight="1" x14ac:dyDescent="0.3">
      <c r="A107" s="43"/>
      <c r="B107" s="43"/>
      <c r="C107" s="54"/>
      <c r="D107" s="54">
        <v>4222</v>
      </c>
      <c r="E107" s="59" t="s">
        <v>239</v>
      </c>
      <c r="F107" s="41">
        <v>0</v>
      </c>
      <c r="G107" s="41">
        <v>0</v>
      </c>
      <c r="H107" s="41">
        <v>0</v>
      </c>
    </row>
    <row r="108" spans="1:8" ht="20.25" hidden="1" customHeight="1" x14ac:dyDescent="0.3">
      <c r="A108" s="43"/>
      <c r="B108" s="43"/>
      <c r="C108" s="54"/>
      <c r="D108" s="54">
        <v>4223</v>
      </c>
      <c r="E108" s="59" t="s">
        <v>240</v>
      </c>
      <c r="F108" s="41">
        <v>0</v>
      </c>
      <c r="G108" s="41">
        <v>0</v>
      </c>
      <c r="H108" s="41">
        <v>0</v>
      </c>
    </row>
    <row r="109" spans="1:8" ht="24.75" hidden="1" customHeight="1" x14ac:dyDescent="0.3">
      <c r="A109" s="43"/>
      <c r="B109" s="43"/>
      <c r="C109" s="54"/>
      <c r="D109" s="54">
        <v>4227</v>
      </c>
      <c r="E109" s="59" t="s">
        <v>241</v>
      </c>
      <c r="F109" s="41">
        <v>600</v>
      </c>
      <c r="G109" s="41">
        <v>0</v>
      </c>
      <c r="H109" s="41">
        <v>600</v>
      </c>
    </row>
    <row r="110" spans="1:8" ht="30" hidden="1" customHeight="1" x14ac:dyDescent="0.3">
      <c r="A110" s="70"/>
      <c r="B110" s="70"/>
      <c r="C110" s="71">
        <v>424</v>
      </c>
      <c r="D110" s="70"/>
      <c r="E110" s="72" t="s">
        <v>242</v>
      </c>
      <c r="F110" s="200">
        <f t="shared" ref="F110:H110" si="54">F111</f>
        <v>1300</v>
      </c>
      <c r="G110" s="200">
        <f t="shared" si="54"/>
        <v>0</v>
      </c>
      <c r="H110" s="200">
        <f t="shared" si="54"/>
        <v>1300</v>
      </c>
    </row>
    <row r="111" spans="1:8" hidden="1" x14ac:dyDescent="0.3">
      <c r="A111" s="73"/>
      <c r="B111" s="73"/>
      <c r="C111" s="73"/>
      <c r="D111" s="54">
        <v>4241</v>
      </c>
      <c r="E111" s="54" t="s">
        <v>91</v>
      </c>
      <c r="F111" s="41">
        <v>1300</v>
      </c>
      <c r="G111" s="201">
        <v>0</v>
      </c>
      <c r="H111" s="41">
        <v>1300</v>
      </c>
    </row>
    <row r="112" spans="1:8" ht="27.75" customHeight="1" x14ac:dyDescent="0.3">
      <c r="A112" s="204"/>
      <c r="B112" s="205">
        <v>45</v>
      </c>
      <c r="C112" s="204"/>
      <c r="D112" s="204"/>
      <c r="E112" s="53" t="s">
        <v>142</v>
      </c>
      <c r="F112" s="206">
        <f t="shared" ref="F112:H113" si="55">F113</f>
        <v>0</v>
      </c>
      <c r="G112" s="206">
        <f t="shared" si="55"/>
        <v>0</v>
      </c>
      <c r="H112" s="206">
        <f t="shared" si="55"/>
        <v>0</v>
      </c>
    </row>
    <row r="113" spans="1:8" ht="26.25" hidden="1" customHeight="1" x14ac:dyDescent="0.3">
      <c r="A113" s="70"/>
      <c r="B113" s="70"/>
      <c r="C113" s="71">
        <v>451</v>
      </c>
      <c r="D113" s="70"/>
      <c r="E113" s="72" t="s">
        <v>104</v>
      </c>
      <c r="F113" s="202">
        <f t="shared" si="55"/>
        <v>0</v>
      </c>
      <c r="G113" s="202">
        <f t="shared" si="55"/>
        <v>0</v>
      </c>
      <c r="H113" s="202">
        <f t="shared" si="55"/>
        <v>0</v>
      </c>
    </row>
    <row r="114" spans="1:8" ht="26.4" hidden="1" x14ac:dyDescent="0.3">
      <c r="A114" s="73"/>
      <c r="B114" s="73"/>
      <c r="C114" s="73"/>
      <c r="D114" s="73">
        <v>4511</v>
      </c>
      <c r="E114" s="54" t="s">
        <v>104</v>
      </c>
      <c r="F114" s="201">
        <v>0</v>
      </c>
      <c r="G114" s="201">
        <v>0</v>
      </c>
      <c r="H114" s="201">
        <v>0</v>
      </c>
    </row>
  </sheetData>
  <mergeCells count="3">
    <mergeCell ref="A1:H1"/>
    <mergeCell ref="A41:H41"/>
    <mergeCell ref="A3:H3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44"/>
  <sheetViews>
    <sheetView topLeftCell="A10" workbookViewId="0">
      <selection activeCell="B30" sqref="B30"/>
    </sheetView>
  </sheetViews>
  <sheetFormatPr defaultRowHeight="14.4" x14ac:dyDescent="0.3"/>
  <cols>
    <col min="1" max="1" width="37" customWidth="1"/>
    <col min="2" max="2" width="15" customWidth="1"/>
    <col min="3" max="3" width="14.88671875" customWidth="1"/>
    <col min="4" max="4" width="17.33203125" customWidth="1"/>
  </cols>
  <sheetData>
    <row r="1" spans="1:4" ht="55.5" customHeight="1" x14ac:dyDescent="0.3">
      <c r="A1" s="213" t="s">
        <v>279</v>
      </c>
      <c r="B1" s="213"/>
      <c r="C1" s="213"/>
      <c r="D1" s="213"/>
    </row>
    <row r="2" spans="1:4" ht="17.399999999999999" x14ac:dyDescent="0.3">
      <c r="A2" s="3"/>
      <c r="B2" s="3"/>
      <c r="C2" s="3"/>
      <c r="D2" s="3"/>
    </row>
    <row r="3" spans="1:4" ht="15.6" x14ac:dyDescent="0.3">
      <c r="A3" s="214" t="s">
        <v>19</v>
      </c>
      <c r="B3" s="214"/>
      <c r="C3" s="214"/>
      <c r="D3" s="214"/>
    </row>
    <row r="4" spans="1:4" ht="17.399999999999999" x14ac:dyDescent="0.3">
      <c r="B4" s="3"/>
      <c r="C4" s="4"/>
      <c r="D4" s="4"/>
    </row>
    <row r="5" spans="1:4" ht="15.75" customHeight="1" x14ac:dyDescent="0.3">
      <c r="A5" s="214" t="s">
        <v>7</v>
      </c>
      <c r="B5" s="214"/>
      <c r="C5" s="214"/>
      <c r="D5" s="214"/>
    </row>
    <row r="6" spans="1:4" ht="17.399999999999999" x14ac:dyDescent="0.3">
      <c r="A6" s="3"/>
      <c r="B6" s="3"/>
      <c r="C6" s="4"/>
      <c r="D6" s="4"/>
    </row>
    <row r="7" spans="1:4" ht="15.75" customHeight="1" x14ac:dyDescent="0.3">
      <c r="A7" s="214" t="s">
        <v>177</v>
      </c>
      <c r="B7" s="214"/>
      <c r="C7" s="214"/>
      <c r="D7" s="214"/>
    </row>
    <row r="8" spans="1:4" ht="17.399999999999999" x14ac:dyDescent="0.3">
      <c r="A8" s="3"/>
      <c r="B8" s="3"/>
      <c r="C8" s="4"/>
      <c r="D8" s="4"/>
    </row>
    <row r="9" spans="1:4" ht="39.6" x14ac:dyDescent="0.3">
      <c r="A9" s="90" t="s">
        <v>178</v>
      </c>
      <c r="B9" s="90" t="s">
        <v>249</v>
      </c>
      <c r="C9" s="194" t="s">
        <v>272</v>
      </c>
      <c r="D9" s="194" t="s">
        <v>273</v>
      </c>
    </row>
    <row r="10" spans="1:4" ht="28.5" customHeight="1" x14ac:dyDescent="0.3">
      <c r="A10" s="51" t="s">
        <v>0</v>
      </c>
      <c r="B10" s="172">
        <f t="shared" ref="B10:D10" si="0">B11+B13+B15+B18+B20+B23</f>
        <v>1401976.62</v>
      </c>
      <c r="C10" s="172">
        <f t="shared" si="0"/>
        <v>2918</v>
      </c>
      <c r="D10" s="172">
        <f t="shared" si="0"/>
        <v>1405069.34</v>
      </c>
    </row>
    <row r="11" spans="1:4" ht="21.75" customHeight="1" x14ac:dyDescent="0.3">
      <c r="A11" s="43" t="s">
        <v>193</v>
      </c>
      <c r="B11" s="46">
        <f t="shared" ref="B11:D11" si="1">B12</f>
        <v>23730.62</v>
      </c>
      <c r="C11" s="46">
        <f t="shared" si="1"/>
        <v>0</v>
      </c>
      <c r="D11" s="46">
        <f t="shared" si="1"/>
        <v>23905.34</v>
      </c>
    </row>
    <row r="12" spans="1:4" x14ac:dyDescent="0.3">
      <c r="A12" s="38" t="s">
        <v>181</v>
      </c>
      <c r="B12" s="40">
        <v>23730.62</v>
      </c>
      <c r="C12" s="40">
        <v>0</v>
      </c>
      <c r="D12" s="40">
        <v>23905.34</v>
      </c>
    </row>
    <row r="13" spans="1:4" ht="22.5" customHeight="1" x14ac:dyDescent="0.3">
      <c r="A13" s="77" t="s">
        <v>264</v>
      </c>
      <c r="B13" s="48">
        <f t="shared" ref="B13:D13" si="2">B14</f>
        <v>110295</v>
      </c>
      <c r="C13" s="48">
        <f t="shared" si="2"/>
        <v>2918</v>
      </c>
      <c r="D13" s="48">
        <f t="shared" si="2"/>
        <v>113213</v>
      </c>
    </row>
    <row r="14" spans="1:4" ht="16.5" customHeight="1" x14ac:dyDescent="0.3">
      <c r="A14" s="38" t="s">
        <v>182</v>
      </c>
      <c r="B14" s="41">
        <v>110295</v>
      </c>
      <c r="C14" s="41">
        <v>2918</v>
      </c>
      <c r="D14" s="41">
        <f>B14+C14</f>
        <v>113213</v>
      </c>
    </row>
    <row r="15" spans="1:4" ht="18.75" customHeight="1" x14ac:dyDescent="0.3">
      <c r="A15" s="43" t="s">
        <v>194</v>
      </c>
      <c r="B15" s="47">
        <f t="shared" ref="B15:D15" si="3">B16+B17</f>
        <v>3501</v>
      </c>
      <c r="C15" s="47">
        <f t="shared" si="3"/>
        <v>0</v>
      </c>
      <c r="D15" s="47">
        <f t="shared" si="3"/>
        <v>3501</v>
      </c>
    </row>
    <row r="16" spans="1:4" ht="17.25" customHeight="1" x14ac:dyDescent="0.3">
      <c r="A16" s="37" t="s">
        <v>198</v>
      </c>
      <c r="B16" s="41">
        <v>2151</v>
      </c>
      <c r="C16" s="41">
        <v>0</v>
      </c>
      <c r="D16" s="41">
        <v>2151</v>
      </c>
    </row>
    <row r="17" spans="1:4" ht="18.75" customHeight="1" x14ac:dyDescent="0.3">
      <c r="A17" s="37" t="s">
        <v>184</v>
      </c>
      <c r="B17" s="41">
        <v>1350</v>
      </c>
      <c r="C17" s="41">
        <v>0</v>
      </c>
      <c r="D17" s="41">
        <v>1350</v>
      </c>
    </row>
    <row r="18" spans="1:4" ht="22.5" customHeight="1" x14ac:dyDescent="0.3">
      <c r="A18" s="44" t="s">
        <v>195</v>
      </c>
      <c r="B18" s="48">
        <f t="shared" ref="B18:D18" si="4">B19</f>
        <v>9500</v>
      </c>
      <c r="C18" s="48">
        <f t="shared" si="4"/>
        <v>0</v>
      </c>
      <c r="D18" s="48">
        <f t="shared" si="4"/>
        <v>9500</v>
      </c>
    </row>
    <row r="19" spans="1:4" x14ac:dyDescent="0.3">
      <c r="A19" s="37" t="s">
        <v>183</v>
      </c>
      <c r="B19" s="41">
        <v>9500</v>
      </c>
      <c r="C19" s="41">
        <v>0</v>
      </c>
      <c r="D19" s="41">
        <v>9500</v>
      </c>
    </row>
    <row r="20" spans="1:4" ht="18" customHeight="1" x14ac:dyDescent="0.3">
      <c r="A20" s="45" t="s">
        <v>196</v>
      </c>
      <c r="B20" s="48">
        <f t="shared" ref="B20:D20" si="5">B21+B22</f>
        <v>1253650</v>
      </c>
      <c r="C20" s="48">
        <f t="shared" si="5"/>
        <v>0</v>
      </c>
      <c r="D20" s="48">
        <f t="shared" si="5"/>
        <v>1253650</v>
      </c>
    </row>
    <row r="21" spans="1:4" x14ac:dyDescent="0.3">
      <c r="A21" s="37" t="s">
        <v>199</v>
      </c>
      <c r="B21" s="41">
        <v>1253650</v>
      </c>
      <c r="C21" s="41">
        <v>0</v>
      </c>
      <c r="D21" s="41">
        <v>1253650</v>
      </c>
    </row>
    <row r="22" spans="1:4" x14ac:dyDescent="0.3">
      <c r="A22" s="37" t="s">
        <v>200</v>
      </c>
      <c r="B22" s="41">
        <v>0</v>
      </c>
      <c r="C22" s="41">
        <v>0</v>
      </c>
      <c r="D22" s="41">
        <v>0</v>
      </c>
    </row>
    <row r="23" spans="1:4" ht="18.75" customHeight="1" x14ac:dyDescent="0.3">
      <c r="A23" s="45" t="s">
        <v>197</v>
      </c>
      <c r="B23" s="48">
        <f t="shared" ref="B23:D23" si="6">B24</f>
        <v>1300</v>
      </c>
      <c r="C23" s="48">
        <f t="shared" si="6"/>
        <v>0</v>
      </c>
      <c r="D23" s="48">
        <f t="shared" si="6"/>
        <v>1300</v>
      </c>
    </row>
    <row r="24" spans="1:4" x14ac:dyDescent="0.3">
      <c r="A24" s="37" t="s">
        <v>201</v>
      </c>
      <c r="B24" s="41">
        <v>1300</v>
      </c>
      <c r="C24" s="41">
        <v>0</v>
      </c>
      <c r="D24" s="41">
        <v>1300</v>
      </c>
    </row>
    <row r="25" spans="1:4" x14ac:dyDescent="0.3">
      <c r="A25" s="91"/>
      <c r="B25" s="91"/>
      <c r="C25" s="91"/>
      <c r="D25" s="195"/>
    </row>
    <row r="26" spans="1:4" x14ac:dyDescent="0.3">
      <c r="A26" s="91"/>
      <c r="B26" s="91"/>
      <c r="C26" s="91"/>
      <c r="D26" s="91"/>
    </row>
    <row r="27" spans="1:4" ht="15.75" customHeight="1" x14ac:dyDescent="0.3">
      <c r="A27" s="230" t="s">
        <v>180</v>
      </c>
      <c r="B27" s="230"/>
      <c r="C27" s="230"/>
      <c r="D27" s="230"/>
    </row>
    <row r="28" spans="1:4" ht="17.399999999999999" x14ac:dyDescent="0.3">
      <c r="A28" s="92"/>
      <c r="B28" s="92"/>
      <c r="C28" s="93"/>
      <c r="D28" s="93"/>
    </row>
    <row r="29" spans="1:4" ht="40.5" customHeight="1" x14ac:dyDescent="0.3">
      <c r="A29" s="90" t="s">
        <v>178</v>
      </c>
      <c r="B29" s="90" t="s">
        <v>249</v>
      </c>
      <c r="C29" s="194" t="s">
        <v>272</v>
      </c>
      <c r="D29" s="194" t="s">
        <v>273</v>
      </c>
    </row>
    <row r="30" spans="1:4" ht="24" customHeight="1" x14ac:dyDescent="0.3">
      <c r="A30" s="51" t="s">
        <v>1</v>
      </c>
      <c r="B30" s="172">
        <f>B31+B33+B35+B37+B38+B40+B43</f>
        <v>1403326.62</v>
      </c>
      <c r="C30" s="172">
        <f t="shared" ref="C30" si="7">C31+C33+C35+C37+C38+C40+C43</f>
        <v>2918</v>
      </c>
      <c r="D30" s="172">
        <f t="shared" ref="D30" si="8">D31+D33+D35+D38+D40+D43</f>
        <v>1405069.34</v>
      </c>
    </row>
    <row r="31" spans="1:4" ht="22.5" customHeight="1" x14ac:dyDescent="0.3">
      <c r="A31" s="43" t="s">
        <v>193</v>
      </c>
      <c r="B31" s="46">
        <f t="shared" ref="B31:D31" si="9">B32</f>
        <v>23730.62</v>
      </c>
      <c r="C31" s="46">
        <f t="shared" si="9"/>
        <v>0</v>
      </c>
      <c r="D31" s="46">
        <f t="shared" si="9"/>
        <v>23905.34</v>
      </c>
    </row>
    <row r="32" spans="1:4" ht="16.5" customHeight="1" x14ac:dyDescent="0.3">
      <c r="A32" s="38" t="s">
        <v>181</v>
      </c>
      <c r="B32" s="40">
        <v>23730.62</v>
      </c>
      <c r="C32" s="40">
        <v>0</v>
      </c>
      <c r="D32" s="40">
        <v>23905.34</v>
      </c>
    </row>
    <row r="33" spans="1:4" ht="24" customHeight="1" x14ac:dyDescent="0.3">
      <c r="A33" s="77" t="s">
        <v>264</v>
      </c>
      <c r="B33" s="48">
        <f t="shared" ref="B33" si="10">B34</f>
        <v>110295</v>
      </c>
      <c r="C33" s="48">
        <f t="shared" ref="C33:D33" si="11">C34</f>
        <v>2918</v>
      </c>
      <c r="D33" s="48">
        <f t="shared" si="11"/>
        <v>113213</v>
      </c>
    </row>
    <row r="34" spans="1:4" ht="16.5" customHeight="1" x14ac:dyDescent="0.3">
      <c r="A34" s="38" t="s">
        <v>182</v>
      </c>
      <c r="B34" s="41">
        <v>110295</v>
      </c>
      <c r="C34" s="41">
        <v>2918</v>
      </c>
      <c r="D34" s="41">
        <f>B34+C34</f>
        <v>113213</v>
      </c>
    </row>
    <row r="35" spans="1:4" ht="21.75" customHeight="1" x14ac:dyDescent="0.3">
      <c r="A35" s="43" t="s">
        <v>194</v>
      </c>
      <c r="B35" s="47">
        <f t="shared" ref="B35" si="12">B36+B37</f>
        <v>3501</v>
      </c>
      <c r="C35" s="47">
        <f t="shared" ref="C35:D35" si="13">C36+C37</f>
        <v>0</v>
      </c>
      <c r="D35" s="47">
        <f t="shared" si="13"/>
        <v>3501</v>
      </c>
    </row>
    <row r="36" spans="1:4" x14ac:dyDescent="0.3">
      <c r="A36" s="37" t="s">
        <v>198</v>
      </c>
      <c r="B36" s="41">
        <v>2151</v>
      </c>
      <c r="C36" s="41">
        <v>0</v>
      </c>
      <c r="D36" s="41">
        <v>2151</v>
      </c>
    </row>
    <row r="37" spans="1:4" x14ac:dyDescent="0.3">
      <c r="A37" s="37" t="s">
        <v>184</v>
      </c>
      <c r="B37" s="41">
        <v>1350</v>
      </c>
      <c r="C37" s="41">
        <v>0</v>
      </c>
      <c r="D37" s="41">
        <v>1350</v>
      </c>
    </row>
    <row r="38" spans="1:4" ht="19.5" customHeight="1" x14ac:dyDescent="0.3">
      <c r="A38" s="44" t="s">
        <v>195</v>
      </c>
      <c r="B38" s="48">
        <f t="shared" ref="B38:D38" si="14">B39</f>
        <v>9500</v>
      </c>
      <c r="C38" s="48">
        <f t="shared" si="14"/>
        <v>0</v>
      </c>
      <c r="D38" s="48">
        <f t="shared" si="14"/>
        <v>9500</v>
      </c>
    </row>
    <row r="39" spans="1:4" x14ac:dyDescent="0.3">
      <c r="A39" s="37" t="s">
        <v>183</v>
      </c>
      <c r="B39" s="41">
        <v>9500</v>
      </c>
      <c r="C39" s="41">
        <v>0</v>
      </c>
      <c r="D39" s="41">
        <v>9500</v>
      </c>
    </row>
    <row r="40" spans="1:4" ht="21" customHeight="1" x14ac:dyDescent="0.3">
      <c r="A40" s="45" t="s">
        <v>196</v>
      </c>
      <c r="B40" s="48">
        <f t="shared" ref="B40" si="15">B41+B42</f>
        <v>1253650</v>
      </c>
      <c r="C40" s="48">
        <f t="shared" ref="C40:D40" si="16">C41+C42</f>
        <v>0</v>
      </c>
      <c r="D40" s="48">
        <f t="shared" si="16"/>
        <v>1253650</v>
      </c>
    </row>
    <row r="41" spans="1:4" x14ac:dyDescent="0.3">
      <c r="A41" s="37" t="s">
        <v>199</v>
      </c>
      <c r="B41" s="41">
        <v>1253650</v>
      </c>
      <c r="C41" s="41">
        <v>0</v>
      </c>
      <c r="D41" s="41">
        <v>1253650</v>
      </c>
    </row>
    <row r="42" spans="1:4" x14ac:dyDescent="0.3">
      <c r="A42" s="37" t="s">
        <v>200</v>
      </c>
      <c r="B42" s="41">
        <v>0</v>
      </c>
      <c r="C42" s="41">
        <v>0</v>
      </c>
      <c r="D42" s="41">
        <v>0</v>
      </c>
    </row>
    <row r="43" spans="1:4" ht="21.75" customHeight="1" x14ac:dyDescent="0.3">
      <c r="A43" s="45" t="s">
        <v>197</v>
      </c>
      <c r="B43" s="48">
        <f t="shared" ref="B43:D43" si="17">B44</f>
        <v>1300</v>
      </c>
      <c r="C43" s="48">
        <f t="shared" si="17"/>
        <v>0</v>
      </c>
      <c r="D43" s="48">
        <f t="shared" si="17"/>
        <v>1300</v>
      </c>
    </row>
    <row r="44" spans="1:4" x14ac:dyDescent="0.3">
      <c r="A44" s="37" t="s">
        <v>201</v>
      </c>
      <c r="B44" s="41">
        <v>1300</v>
      </c>
      <c r="C44" s="41">
        <v>0</v>
      </c>
      <c r="D44" s="41">
        <v>1300</v>
      </c>
    </row>
  </sheetData>
  <mergeCells count="5">
    <mergeCell ref="A1:D1"/>
    <mergeCell ref="A3:D3"/>
    <mergeCell ref="A5:D5"/>
    <mergeCell ref="A7:D7"/>
    <mergeCell ref="A27:D27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6"/>
  <sheetViews>
    <sheetView workbookViewId="0">
      <selection sqref="A1:D1"/>
    </sheetView>
  </sheetViews>
  <sheetFormatPr defaultRowHeight="14.4" x14ac:dyDescent="0.3"/>
  <cols>
    <col min="1" max="1" width="37.6640625" customWidth="1"/>
    <col min="2" max="2" width="18" customWidth="1"/>
    <col min="3" max="3" width="18.44140625" customWidth="1"/>
    <col min="4" max="4" width="17.6640625" customWidth="1"/>
  </cols>
  <sheetData>
    <row r="1" spans="1:4" ht="51" customHeight="1" x14ac:dyDescent="0.3">
      <c r="A1" s="213" t="s">
        <v>279</v>
      </c>
      <c r="B1" s="213"/>
      <c r="C1" s="213"/>
      <c r="D1" s="213"/>
    </row>
    <row r="2" spans="1:4" ht="18" customHeight="1" x14ac:dyDescent="0.3">
      <c r="A2" s="3"/>
      <c r="B2" s="3"/>
      <c r="C2" s="3"/>
      <c r="D2" s="3"/>
    </row>
    <row r="3" spans="1:4" ht="15.6" x14ac:dyDescent="0.3">
      <c r="A3" s="214" t="s">
        <v>19</v>
      </c>
      <c r="B3" s="214"/>
      <c r="C3" s="215"/>
      <c r="D3" s="215"/>
    </row>
    <row r="4" spans="1:4" ht="17.399999999999999" x14ac:dyDescent="0.3">
      <c r="A4" s="3"/>
      <c r="B4" s="3"/>
      <c r="C4" s="4"/>
      <c r="D4" s="4"/>
    </row>
    <row r="5" spans="1:4" ht="18" customHeight="1" x14ac:dyDescent="0.3">
      <c r="A5" s="214" t="s">
        <v>7</v>
      </c>
      <c r="B5" s="216"/>
      <c r="C5" s="216"/>
      <c r="D5" s="216"/>
    </row>
    <row r="6" spans="1:4" ht="17.399999999999999" x14ac:dyDescent="0.3">
      <c r="A6" s="3"/>
      <c r="B6" s="3"/>
      <c r="C6" s="4"/>
      <c r="D6" s="4"/>
    </row>
    <row r="7" spans="1:4" ht="15.6" x14ac:dyDescent="0.3">
      <c r="A7" s="214" t="s">
        <v>15</v>
      </c>
      <c r="B7" s="241"/>
      <c r="C7" s="241"/>
      <c r="D7" s="241"/>
    </row>
    <row r="8" spans="1:4" ht="17.399999999999999" x14ac:dyDescent="0.3">
      <c r="A8" s="3"/>
      <c r="B8" s="3"/>
      <c r="C8" s="4"/>
      <c r="D8" s="4"/>
    </row>
    <row r="9" spans="1:4" ht="17.399999999999999" x14ac:dyDescent="0.3">
      <c r="A9" s="3"/>
      <c r="B9" s="3"/>
      <c r="C9" s="4"/>
      <c r="D9" s="4"/>
    </row>
    <row r="10" spans="1:4" ht="39.6" x14ac:dyDescent="0.3">
      <c r="A10" s="131" t="s">
        <v>16</v>
      </c>
      <c r="B10" s="13" t="s">
        <v>185</v>
      </c>
      <c r="C10" s="194" t="s">
        <v>272</v>
      </c>
      <c r="D10" s="194" t="s">
        <v>273</v>
      </c>
    </row>
    <row r="11" spans="1:4" ht="23.25" customHeight="1" x14ac:dyDescent="0.3">
      <c r="A11" s="102" t="s">
        <v>17</v>
      </c>
      <c r="B11" s="173">
        <f t="shared" ref="B11:D11" si="0">B12</f>
        <v>1403326.62</v>
      </c>
      <c r="C11" s="173">
        <f t="shared" si="0"/>
        <v>2918</v>
      </c>
      <c r="D11" s="173">
        <f t="shared" si="0"/>
        <v>1405069.34</v>
      </c>
    </row>
    <row r="12" spans="1:4" ht="27" customHeight="1" x14ac:dyDescent="0.3">
      <c r="A12" s="77" t="s">
        <v>27</v>
      </c>
      <c r="B12" s="174">
        <f t="shared" ref="B12:D12" si="1">B13+B14+B15</f>
        <v>1403326.62</v>
      </c>
      <c r="C12" s="174">
        <f t="shared" si="1"/>
        <v>2918</v>
      </c>
      <c r="D12" s="174">
        <f t="shared" si="1"/>
        <v>1405069.34</v>
      </c>
    </row>
    <row r="13" spans="1:4" ht="30" customHeight="1" x14ac:dyDescent="0.3">
      <c r="A13" s="132" t="s">
        <v>28</v>
      </c>
      <c r="B13" s="175">
        <v>1345645.62</v>
      </c>
      <c r="C13" s="175">
        <v>2918</v>
      </c>
      <c r="D13" s="175">
        <v>1347388.34</v>
      </c>
    </row>
    <row r="14" spans="1:4" ht="26.4" customHeight="1" x14ac:dyDescent="0.3">
      <c r="A14" s="132" t="s">
        <v>149</v>
      </c>
      <c r="B14" s="176">
        <v>21500</v>
      </c>
      <c r="C14" s="176">
        <v>0</v>
      </c>
      <c r="D14" s="176">
        <v>21500</v>
      </c>
    </row>
    <row r="15" spans="1:4" ht="30.6" customHeight="1" x14ac:dyDescent="0.3">
      <c r="A15" s="132" t="s">
        <v>150</v>
      </c>
      <c r="B15" s="176">
        <v>36181</v>
      </c>
      <c r="C15" s="176">
        <v>0</v>
      </c>
      <c r="D15" s="176">
        <v>36181</v>
      </c>
    </row>
    <row r="16" spans="1:4" x14ac:dyDescent="0.3">
      <c r="A16" s="22"/>
      <c r="B16" s="22"/>
      <c r="C16" s="22"/>
      <c r="D16" s="22"/>
    </row>
  </sheetData>
  <mergeCells count="4">
    <mergeCell ref="A1:D1"/>
    <mergeCell ref="A3:D3"/>
    <mergeCell ref="A5:D5"/>
    <mergeCell ref="A7:D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6"/>
  <sheetViews>
    <sheetView workbookViewId="0">
      <selection sqref="A1:E1"/>
    </sheetView>
  </sheetViews>
  <sheetFormatPr defaultRowHeight="14.4" x14ac:dyDescent="0.3"/>
  <cols>
    <col min="1" max="1" width="8" bestFit="1" customWidth="1"/>
    <col min="2" max="2" width="25.44140625" customWidth="1"/>
    <col min="3" max="3" width="16.44140625" customWidth="1"/>
    <col min="4" max="4" width="19.33203125" customWidth="1"/>
    <col min="5" max="5" width="15.88671875" customWidth="1"/>
  </cols>
  <sheetData>
    <row r="1" spans="1:5" ht="53.25" customHeight="1" x14ac:dyDescent="0.3">
      <c r="A1" s="213" t="s">
        <v>279</v>
      </c>
      <c r="B1" s="213"/>
      <c r="C1" s="213"/>
      <c r="D1" s="213"/>
      <c r="E1" s="213"/>
    </row>
    <row r="2" spans="1:5" ht="17.399999999999999" x14ac:dyDescent="0.3">
      <c r="A2" s="3"/>
      <c r="B2" s="3"/>
      <c r="C2" s="3"/>
      <c r="D2" s="3"/>
      <c r="E2" s="3"/>
    </row>
    <row r="3" spans="1:5" ht="17.399999999999999" x14ac:dyDescent="0.3">
      <c r="A3" s="3"/>
      <c r="B3" s="3"/>
      <c r="C3" s="3"/>
      <c r="D3" s="3"/>
      <c r="E3" s="3"/>
    </row>
    <row r="4" spans="1:5" ht="15.6" x14ac:dyDescent="0.3">
      <c r="A4" s="214" t="s">
        <v>19</v>
      </c>
      <c r="B4" s="214"/>
      <c r="C4" s="214"/>
      <c r="D4" s="214"/>
      <c r="E4" s="214"/>
    </row>
    <row r="5" spans="1:5" ht="17.399999999999999" x14ac:dyDescent="0.3">
      <c r="A5" s="3"/>
      <c r="B5" s="3"/>
      <c r="C5" s="3"/>
      <c r="D5" s="4"/>
      <c r="E5" s="4"/>
    </row>
    <row r="6" spans="1:5" ht="15.6" x14ac:dyDescent="0.3">
      <c r="A6" s="214" t="s">
        <v>245</v>
      </c>
      <c r="B6" s="214"/>
      <c r="C6" s="214"/>
      <c r="D6" s="214"/>
      <c r="E6" s="214"/>
    </row>
    <row r="7" spans="1:5" ht="15.6" x14ac:dyDescent="0.3">
      <c r="A7" s="16"/>
      <c r="B7" s="16"/>
      <c r="C7" s="16"/>
      <c r="D7" s="16"/>
      <c r="E7" s="16"/>
    </row>
    <row r="8" spans="1:5" ht="15.6" x14ac:dyDescent="0.3">
      <c r="A8" s="214" t="s">
        <v>246</v>
      </c>
      <c r="B8" s="214"/>
      <c r="C8" s="214"/>
      <c r="D8" s="214"/>
      <c r="E8" s="214"/>
    </row>
    <row r="9" spans="1:5" ht="17.399999999999999" x14ac:dyDescent="0.3">
      <c r="A9" s="3"/>
      <c r="B9" s="3"/>
      <c r="C9" s="3"/>
      <c r="D9" s="4"/>
      <c r="E9" s="4"/>
    </row>
    <row r="10" spans="1:5" ht="45" customHeight="1" x14ac:dyDescent="0.3">
      <c r="A10" s="13" t="s">
        <v>247</v>
      </c>
      <c r="B10" s="98" t="s">
        <v>248</v>
      </c>
      <c r="C10" s="13" t="s">
        <v>249</v>
      </c>
      <c r="D10" s="194" t="s">
        <v>272</v>
      </c>
      <c r="E10" s="194" t="s">
        <v>273</v>
      </c>
    </row>
    <row r="11" spans="1:5" ht="32.25" customHeight="1" x14ac:dyDescent="0.3">
      <c r="A11" s="99">
        <v>8</v>
      </c>
      <c r="B11" s="99" t="s">
        <v>250</v>
      </c>
      <c r="C11" s="100">
        <f t="shared" ref="C11:E11" si="0">C12</f>
        <v>0</v>
      </c>
      <c r="D11" s="100">
        <f t="shared" si="0"/>
        <v>0</v>
      </c>
      <c r="E11" s="100">
        <f t="shared" si="0"/>
        <v>0</v>
      </c>
    </row>
    <row r="12" spans="1:5" ht="23.25" customHeight="1" x14ac:dyDescent="0.3">
      <c r="A12" s="74">
        <v>84</v>
      </c>
      <c r="B12" s="54" t="s">
        <v>251</v>
      </c>
      <c r="C12" s="55">
        <v>0</v>
      </c>
      <c r="D12" s="55">
        <v>0</v>
      </c>
      <c r="E12" s="55">
        <v>0</v>
      </c>
    </row>
    <row r="13" spans="1:5" x14ac:dyDescent="0.3">
      <c r="A13" s="75" t="s">
        <v>179</v>
      </c>
      <c r="B13" s="76"/>
      <c r="C13" s="36"/>
      <c r="D13" s="36"/>
      <c r="E13" s="36"/>
    </row>
    <row r="14" spans="1:5" ht="31.5" customHeight="1" x14ac:dyDescent="0.3">
      <c r="A14" s="101">
        <v>5</v>
      </c>
      <c r="B14" s="102" t="s">
        <v>252</v>
      </c>
      <c r="C14" s="100">
        <f t="shared" ref="C14:E14" si="1">C15</f>
        <v>0</v>
      </c>
      <c r="D14" s="100">
        <f t="shared" si="1"/>
        <v>0</v>
      </c>
      <c r="E14" s="100">
        <f t="shared" si="1"/>
        <v>0</v>
      </c>
    </row>
    <row r="15" spans="1:5" ht="30.75" customHeight="1" x14ac:dyDescent="0.3">
      <c r="A15" s="74">
        <v>54</v>
      </c>
      <c r="B15" s="38" t="s">
        <v>253</v>
      </c>
      <c r="C15" s="55">
        <v>0</v>
      </c>
      <c r="D15" s="55">
        <v>0</v>
      </c>
      <c r="E15" s="55">
        <v>0</v>
      </c>
    </row>
    <row r="16" spans="1:5" x14ac:dyDescent="0.3">
      <c r="A16" s="75" t="s">
        <v>179</v>
      </c>
      <c r="B16" s="76"/>
      <c r="C16" s="36"/>
      <c r="D16" s="36"/>
      <c r="E16" s="36"/>
    </row>
  </sheetData>
  <mergeCells count="4">
    <mergeCell ref="A1:E1"/>
    <mergeCell ref="A4:E4"/>
    <mergeCell ref="A6:E6"/>
    <mergeCell ref="A8:E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0"/>
  <sheetViews>
    <sheetView workbookViewId="0">
      <selection sqref="A1:D1"/>
    </sheetView>
  </sheetViews>
  <sheetFormatPr defaultRowHeight="14.4" x14ac:dyDescent="0.3"/>
  <cols>
    <col min="1" max="1" width="35.88671875" customWidth="1"/>
    <col min="2" max="2" width="15" customWidth="1"/>
    <col min="3" max="3" width="18" customWidth="1"/>
    <col min="4" max="4" width="17.6640625" customWidth="1"/>
  </cols>
  <sheetData>
    <row r="1" spans="1:4" ht="48.75" customHeight="1" x14ac:dyDescent="0.3">
      <c r="A1" s="213" t="s">
        <v>279</v>
      </c>
      <c r="B1" s="213"/>
      <c r="C1" s="213"/>
      <c r="D1" s="213"/>
    </row>
    <row r="2" spans="1:4" ht="17.399999999999999" x14ac:dyDescent="0.3">
      <c r="A2" s="3"/>
      <c r="B2" s="3"/>
      <c r="C2" s="3"/>
      <c r="D2" s="3"/>
    </row>
    <row r="3" spans="1:4" ht="15.6" x14ac:dyDescent="0.3">
      <c r="A3" s="214" t="s">
        <v>19</v>
      </c>
      <c r="B3" s="214"/>
      <c r="C3" s="214"/>
      <c r="D3" s="214"/>
    </row>
    <row r="4" spans="1:4" ht="17.399999999999999" x14ac:dyDescent="0.3">
      <c r="A4" s="3"/>
      <c r="B4" s="3"/>
      <c r="C4" s="4"/>
      <c r="D4" s="4"/>
    </row>
    <row r="5" spans="1:4" ht="15.6" x14ac:dyDescent="0.3">
      <c r="A5" s="214" t="s">
        <v>254</v>
      </c>
      <c r="B5" s="214"/>
      <c r="C5" s="214"/>
      <c r="D5" s="214"/>
    </row>
    <row r="6" spans="1:4" ht="17.399999999999999" x14ac:dyDescent="0.3">
      <c r="A6" s="3"/>
      <c r="B6" s="3"/>
      <c r="C6" s="4"/>
      <c r="D6" s="4"/>
    </row>
    <row r="7" spans="1:4" ht="39.6" x14ac:dyDescent="0.3">
      <c r="A7" s="98" t="s">
        <v>178</v>
      </c>
      <c r="B7" s="13" t="s">
        <v>249</v>
      </c>
      <c r="C7" s="194" t="s">
        <v>272</v>
      </c>
      <c r="D7" s="194" t="s">
        <v>273</v>
      </c>
    </row>
    <row r="8" spans="1:4" ht="21" customHeight="1" x14ac:dyDescent="0.3">
      <c r="A8" s="99" t="s">
        <v>255</v>
      </c>
      <c r="B8" s="100">
        <f t="shared" ref="B8:D8" si="0">B9+B11</f>
        <v>0</v>
      </c>
      <c r="C8" s="100">
        <f t="shared" si="0"/>
        <v>0</v>
      </c>
      <c r="D8" s="100">
        <f t="shared" si="0"/>
        <v>0</v>
      </c>
    </row>
    <row r="9" spans="1:4" ht="21.75" customHeight="1" x14ac:dyDescent="0.3">
      <c r="A9" s="43" t="s">
        <v>193</v>
      </c>
      <c r="B9" s="89">
        <f t="shared" ref="B9:D9" si="1">B10</f>
        <v>0</v>
      </c>
      <c r="C9" s="89">
        <f t="shared" si="1"/>
        <v>0</v>
      </c>
      <c r="D9" s="89">
        <f t="shared" si="1"/>
        <v>0</v>
      </c>
    </row>
    <row r="10" spans="1:4" x14ac:dyDescent="0.3">
      <c r="A10" s="6" t="s">
        <v>256</v>
      </c>
      <c r="B10" s="55">
        <v>0</v>
      </c>
      <c r="C10" s="55">
        <v>0</v>
      </c>
      <c r="D10" s="55">
        <v>0</v>
      </c>
    </row>
    <row r="11" spans="1:4" ht="30" customHeight="1" x14ac:dyDescent="0.3">
      <c r="A11" s="43" t="s">
        <v>257</v>
      </c>
      <c r="B11" s="89">
        <f t="shared" ref="B11:D11" si="2">B12</f>
        <v>0</v>
      </c>
      <c r="C11" s="89">
        <f t="shared" si="2"/>
        <v>0</v>
      </c>
      <c r="D11" s="89">
        <f t="shared" si="2"/>
        <v>0</v>
      </c>
    </row>
    <row r="12" spans="1:4" ht="33" customHeight="1" x14ac:dyDescent="0.3">
      <c r="A12" s="79" t="s">
        <v>258</v>
      </c>
      <c r="B12" s="55">
        <v>0</v>
      </c>
      <c r="C12" s="55">
        <v>0</v>
      </c>
      <c r="D12" s="55">
        <v>0</v>
      </c>
    </row>
    <row r="13" spans="1:4" x14ac:dyDescent="0.3">
      <c r="A13" s="80" t="s">
        <v>179</v>
      </c>
      <c r="B13" s="36"/>
      <c r="C13" s="36"/>
      <c r="D13" s="36"/>
    </row>
    <row r="14" spans="1:4" x14ac:dyDescent="0.3">
      <c r="A14" s="79"/>
      <c r="B14" s="36"/>
      <c r="C14" s="36"/>
      <c r="D14" s="36"/>
    </row>
    <row r="15" spans="1:4" ht="19.5" customHeight="1" x14ac:dyDescent="0.3">
      <c r="A15" s="99" t="s">
        <v>259</v>
      </c>
      <c r="B15" s="100">
        <f t="shared" ref="B15:D15" si="3">B16+B18</f>
        <v>0</v>
      </c>
      <c r="C15" s="100">
        <f t="shared" si="3"/>
        <v>0</v>
      </c>
      <c r="D15" s="100">
        <f t="shared" si="3"/>
        <v>0</v>
      </c>
    </row>
    <row r="16" spans="1:4" ht="27" customHeight="1" x14ac:dyDescent="0.3">
      <c r="A16" s="77" t="s">
        <v>193</v>
      </c>
      <c r="B16" s="89">
        <f t="shared" ref="B16:D16" si="4">B17</f>
        <v>0</v>
      </c>
      <c r="C16" s="89">
        <f t="shared" si="4"/>
        <v>0</v>
      </c>
      <c r="D16" s="89">
        <f t="shared" si="4"/>
        <v>0</v>
      </c>
    </row>
    <row r="17" spans="1:4" x14ac:dyDescent="0.3">
      <c r="A17" s="6" t="s">
        <v>256</v>
      </c>
      <c r="B17" s="55">
        <v>0</v>
      </c>
      <c r="C17" s="55">
        <v>0</v>
      </c>
      <c r="D17" s="55">
        <v>0</v>
      </c>
    </row>
    <row r="18" spans="1:4" ht="17.25" customHeight="1" x14ac:dyDescent="0.3">
      <c r="A18" s="77" t="s">
        <v>194</v>
      </c>
      <c r="B18" s="89">
        <f t="shared" ref="B18:D18" si="5">B19</f>
        <v>0</v>
      </c>
      <c r="C18" s="89">
        <f t="shared" si="5"/>
        <v>0</v>
      </c>
      <c r="D18" s="89">
        <f t="shared" si="5"/>
        <v>0</v>
      </c>
    </row>
    <row r="19" spans="1:4" x14ac:dyDescent="0.3">
      <c r="A19" s="6" t="s">
        <v>260</v>
      </c>
      <c r="B19" s="55">
        <v>0</v>
      </c>
      <c r="C19" s="55">
        <v>0</v>
      </c>
      <c r="D19" s="55">
        <v>0</v>
      </c>
    </row>
    <row r="20" spans="1:4" x14ac:dyDescent="0.3">
      <c r="A20" s="81" t="s">
        <v>179</v>
      </c>
      <c r="B20" s="36"/>
      <c r="C20" s="36"/>
      <c r="D20" s="78"/>
    </row>
  </sheetData>
  <mergeCells count="3">
    <mergeCell ref="A1:D1"/>
    <mergeCell ref="A3:D3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35"/>
  <sheetViews>
    <sheetView tabSelected="1" topLeftCell="A61" workbookViewId="0">
      <selection activeCell="L25" sqref="L25"/>
    </sheetView>
  </sheetViews>
  <sheetFormatPr defaultRowHeight="14.4" x14ac:dyDescent="0.3"/>
  <cols>
    <col min="1" max="1" width="9" bestFit="1" customWidth="1"/>
    <col min="2" max="2" width="8.44140625" bestFit="1" customWidth="1"/>
    <col min="3" max="3" width="3.6640625" customWidth="1"/>
    <col min="4" max="4" width="39.6640625" customWidth="1"/>
    <col min="5" max="5" width="16" style="27" customWidth="1"/>
    <col min="6" max="6" width="17.88671875" style="27" customWidth="1"/>
    <col min="7" max="7" width="17.109375" style="27" customWidth="1"/>
    <col min="8" max="8" width="1.5546875" customWidth="1"/>
    <col min="9" max="9" width="11.6640625" hidden="1" customWidth="1"/>
    <col min="10" max="10" width="11.109375" customWidth="1"/>
    <col min="11" max="11" width="19.44140625" customWidth="1"/>
  </cols>
  <sheetData>
    <row r="1" spans="1:10" ht="47.25" customHeight="1" x14ac:dyDescent="0.3">
      <c r="A1" s="213" t="s">
        <v>279</v>
      </c>
      <c r="B1" s="213"/>
      <c r="C1" s="213"/>
      <c r="D1" s="213"/>
      <c r="E1" s="213"/>
      <c r="F1" s="213"/>
      <c r="G1" s="213"/>
      <c r="H1" s="16"/>
    </row>
    <row r="2" spans="1:10" ht="12" customHeight="1" x14ac:dyDescent="0.3">
      <c r="A2" s="3"/>
      <c r="B2" s="3"/>
      <c r="C2" s="3"/>
      <c r="D2" s="3"/>
      <c r="E2" s="28"/>
      <c r="F2" s="29"/>
      <c r="G2" s="29"/>
      <c r="H2" s="4"/>
    </row>
    <row r="3" spans="1:10" ht="18" customHeight="1" x14ac:dyDescent="0.3">
      <c r="A3" s="214" t="s">
        <v>18</v>
      </c>
      <c r="B3" s="216"/>
      <c r="C3" s="216"/>
      <c r="D3" s="216"/>
      <c r="E3" s="216"/>
      <c r="F3" s="216"/>
      <c r="G3" s="216"/>
      <c r="H3" s="17"/>
    </row>
    <row r="4" spans="1:10" ht="17.399999999999999" x14ac:dyDescent="0.3">
      <c r="A4" s="3"/>
      <c r="B4" s="3"/>
      <c r="C4" s="3"/>
      <c r="D4" s="3"/>
      <c r="E4" s="28"/>
      <c r="F4" s="29"/>
      <c r="G4" s="30"/>
      <c r="H4" s="14"/>
    </row>
    <row r="5" spans="1:10" ht="7.5" customHeight="1" x14ac:dyDescent="0.3">
      <c r="A5" s="3"/>
      <c r="B5" s="3"/>
      <c r="C5" s="3"/>
      <c r="D5" s="3"/>
      <c r="E5"/>
      <c r="F5"/>
      <c r="G5"/>
    </row>
    <row r="6" spans="1:10" ht="39.6" x14ac:dyDescent="0.3">
      <c r="A6" s="280" t="s">
        <v>20</v>
      </c>
      <c r="B6" s="281"/>
      <c r="C6" s="282"/>
      <c r="D6" s="96" t="s">
        <v>21</v>
      </c>
      <c r="E6" s="94" t="s">
        <v>185</v>
      </c>
      <c r="F6" s="194" t="s">
        <v>272</v>
      </c>
      <c r="G6" s="194" t="s">
        <v>273</v>
      </c>
    </row>
    <row r="7" spans="1:10" ht="15" customHeight="1" x14ac:dyDescent="0.3">
      <c r="A7" s="283" t="s">
        <v>268</v>
      </c>
      <c r="B7" s="284"/>
      <c r="C7" s="285"/>
      <c r="D7" s="193" t="s">
        <v>270</v>
      </c>
      <c r="E7" s="133">
        <f>E8+E131+E208</f>
        <v>1403326.62</v>
      </c>
      <c r="F7" s="133">
        <f>F8+F131</f>
        <v>2918</v>
      </c>
      <c r="G7" s="133">
        <f>G8+G131</f>
        <v>1405069.34</v>
      </c>
    </row>
    <row r="8" spans="1:10" x14ac:dyDescent="0.3">
      <c r="A8" s="283" t="s">
        <v>269</v>
      </c>
      <c r="B8" s="284"/>
      <c r="C8" s="285"/>
      <c r="D8" s="192" t="s">
        <v>271</v>
      </c>
      <c r="E8" s="133">
        <f>E9+E15+E21</f>
        <v>134025.62</v>
      </c>
      <c r="F8" s="133">
        <f>F9+F22+F62</f>
        <v>2918</v>
      </c>
      <c r="G8" s="133">
        <f>G9+G22+G62</f>
        <v>137118.34</v>
      </c>
    </row>
    <row r="9" spans="1:10" x14ac:dyDescent="0.3">
      <c r="A9" s="293" t="s">
        <v>110</v>
      </c>
      <c r="B9" s="294"/>
      <c r="C9" s="295"/>
      <c r="D9" s="103" t="s">
        <v>111</v>
      </c>
      <c r="E9" s="134">
        <f t="shared" ref="E9:E11" si="0">E10</f>
        <v>0</v>
      </c>
      <c r="F9" s="134">
        <f t="shared" ref="F9:G11" si="1">F10</f>
        <v>0</v>
      </c>
      <c r="G9" s="134">
        <f t="shared" si="1"/>
        <v>0</v>
      </c>
    </row>
    <row r="10" spans="1:10" x14ac:dyDescent="0.3">
      <c r="A10" s="296" t="s">
        <v>107</v>
      </c>
      <c r="B10" s="297"/>
      <c r="C10" s="298"/>
      <c r="D10" s="104" t="s">
        <v>164</v>
      </c>
      <c r="E10" s="135">
        <f t="shared" si="0"/>
        <v>0</v>
      </c>
      <c r="F10" s="135">
        <f t="shared" si="1"/>
        <v>0</v>
      </c>
      <c r="G10" s="135">
        <f t="shared" si="1"/>
        <v>0</v>
      </c>
    </row>
    <row r="11" spans="1:10" ht="26.4" x14ac:dyDescent="0.3">
      <c r="A11" s="299" t="s">
        <v>112</v>
      </c>
      <c r="B11" s="300"/>
      <c r="C11" s="301"/>
      <c r="D11" s="103" t="s">
        <v>113</v>
      </c>
      <c r="E11" s="136">
        <f t="shared" si="0"/>
        <v>0</v>
      </c>
      <c r="F11" s="136">
        <f t="shared" si="1"/>
        <v>0</v>
      </c>
      <c r="G11" s="136">
        <f t="shared" si="1"/>
        <v>0</v>
      </c>
      <c r="J11" s="27"/>
    </row>
    <row r="12" spans="1:10" x14ac:dyDescent="0.3">
      <c r="A12" s="302" t="s">
        <v>140</v>
      </c>
      <c r="B12" s="303"/>
      <c r="C12" s="304"/>
      <c r="D12" s="105" t="s">
        <v>114</v>
      </c>
      <c r="E12" s="137">
        <f t="shared" ref="E12" si="2">E14</f>
        <v>0</v>
      </c>
      <c r="F12" s="137">
        <f t="shared" ref="F12:G12" si="3">F14</f>
        <v>0</v>
      </c>
      <c r="G12" s="137">
        <f t="shared" si="3"/>
        <v>0</v>
      </c>
    </row>
    <row r="13" spans="1:10" x14ac:dyDescent="0.3">
      <c r="A13" s="121">
        <v>37</v>
      </c>
      <c r="B13" s="126"/>
      <c r="C13" s="127"/>
      <c r="D13" s="106" t="s">
        <v>131</v>
      </c>
      <c r="E13" s="133">
        <f>E14</f>
        <v>0</v>
      </c>
      <c r="F13" s="133">
        <f t="shared" ref="F13:G13" si="4">F14</f>
        <v>0</v>
      </c>
      <c r="G13" s="133">
        <f t="shared" si="4"/>
        <v>0</v>
      </c>
    </row>
    <row r="14" spans="1:10" ht="15" hidden="1" customHeight="1" x14ac:dyDescent="0.3">
      <c r="A14" s="251">
        <v>3722</v>
      </c>
      <c r="B14" s="286"/>
      <c r="C14" s="287"/>
      <c r="D14" s="107" t="s">
        <v>115</v>
      </c>
      <c r="E14" s="138">
        <v>0</v>
      </c>
      <c r="F14" s="138">
        <v>0</v>
      </c>
      <c r="G14" s="138">
        <v>0</v>
      </c>
    </row>
    <row r="15" spans="1:10" x14ac:dyDescent="0.3">
      <c r="A15" s="254" t="s">
        <v>119</v>
      </c>
      <c r="B15" s="278"/>
      <c r="C15" s="279"/>
      <c r="D15" s="108" t="s">
        <v>93</v>
      </c>
      <c r="E15" s="134"/>
      <c r="F15" s="134">
        <f t="shared" ref="F15:G15" si="5">F17</f>
        <v>0</v>
      </c>
      <c r="G15" s="134">
        <f t="shared" si="5"/>
        <v>0</v>
      </c>
    </row>
    <row r="16" spans="1:10" ht="15" customHeight="1" x14ac:dyDescent="0.3">
      <c r="A16" s="245" t="s">
        <v>98</v>
      </c>
      <c r="B16" s="262"/>
      <c r="C16" s="263"/>
      <c r="D16" s="109" t="s">
        <v>9</v>
      </c>
      <c r="E16" s="290"/>
      <c r="F16" s="291"/>
      <c r="G16" s="292"/>
    </row>
    <row r="17" spans="1:7" ht="26.25" customHeight="1" x14ac:dyDescent="0.3">
      <c r="A17" s="257" t="s">
        <v>92</v>
      </c>
      <c r="B17" s="260"/>
      <c r="C17" s="261"/>
      <c r="D17" s="104" t="s">
        <v>120</v>
      </c>
      <c r="E17" s="135">
        <f t="shared" ref="E17:G17" si="6">E18</f>
        <v>0</v>
      </c>
      <c r="F17" s="135">
        <f t="shared" si="6"/>
        <v>0</v>
      </c>
      <c r="G17" s="135">
        <f t="shared" si="6"/>
        <v>0</v>
      </c>
    </row>
    <row r="18" spans="1:7" ht="27" customHeight="1" x14ac:dyDescent="0.3">
      <c r="A18" s="254" t="s">
        <v>121</v>
      </c>
      <c r="B18" s="255"/>
      <c r="C18" s="256"/>
      <c r="D18" s="103" t="s">
        <v>122</v>
      </c>
      <c r="E18" s="134">
        <f t="shared" ref="E18" si="7">E20</f>
        <v>0</v>
      </c>
      <c r="F18" s="134">
        <f t="shared" ref="F18:G18" si="8">F20</f>
        <v>0</v>
      </c>
      <c r="G18" s="134">
        <f t="shared" si="8"/>
        <v>0</v>
      </c>
    </row>
    <row r="19" spans="1:7" ht="27" customHeight="1" x14ac:dyDescent="0.3">
      <c r="A19" s="121">
        <v>45</v>
      </c>
      <c r="B19" s="126"/>
      <c r="C19" s="127"/>
      <c r="D19" s="106" t="s">
        <v>142</v>
      </c>
      <c r="E19" s="133">
        <f t="shared" ref="E19:G19" si="9">E20</f>
        <v>0</v>
      </c>
      <c r="F19" s="133">
        <f t="shared" si="9"/>
        <v>0</v>
      </c>
      <c r="G19" s="133">
        <f t="shared" si="9"/>
        <v>0</v>
      </c>
    </row>
    <row r="20" spans="1:7" ht="13.5" hidden="1" customHeight="1" x14ac:dyDescent="0.3">
      <c r="A20" s="251">
        <v>4511</v>
      </c>
      <c r="B20" s="286"/>
      <c r="C20" s="287"/>
      <c r="D20" s="107" t="s">
        <v>104</v>
      </c>
      <c r="E20" s="138">
        <v>0</v>
      </c>
      <c r="F20" s="138">
        <v>0</v>
      </c>
      <c r="G20" s="138">
        <v>0</v>
      </c>
    </row>
    <row r="21" spans="1:7" ht="13.5" customHeight="1" x14ac:dyDescent="0.3">
      <c r="A21" s="251" t="s">
        <v>116</v>
      </c>
      <c r="B21" s="286"/>
      <c r="C21" s="287"/>
      <c r="D21" s="106" t="s">
        <v>153</v>
      </c>
      <c r="E21" s="133">
        <f t="shared" ref="E21:G21" si="10">E22+E62</f>
        <v>134025.62</v>
      </c>
      <c r="F21" s="133">
        <f t="shared" si="10"/>
        <v>2918</v>
      </c>
      <c r="G21" s="133">
        <f t="shared" si="10"/>
        <v>137118.34</v>
      </c>
    </row>
    <row r="22" spans="1:7" ht="24" customHeight="1" x14ac:dyDescent="0.3">
      <c r="A22" s="254" t="s">
        <v>65</v>
      </c>
      <c r="B22" s="278"/>
      <c r="C22" s="279"/>
      <c r="D22" s="103" t="s">
        <v>30</v>
      </c>
      <c r="E22" s="134">
        <f>E23</f>
        <v>110295</v>
      </c>
      <c r="F22" s="134">
        <f t="shared" ref="F22:G22" si="11">F23</f>
        <v>2918</v>
      </c>
      <c r="G22" s="134">
        <f t="shared" si="11"/>
        <v>113213</v>
      </c>
    </row>
    <row r="23" spans="1:7" ht="26.4" x14ac:dyDescent="0.3">
      <c r="A23" s="257" t="s">
        <v>29</v>
      </c>
      <c r="B23" s="260"/>
      <c r="C23" s="261"/>
      <c r="D23" s="104" t="s">
        <v>94</v>
      </c>
      <c r="E23" s="135">
        <f>E24+E51</f>
        <v>110295</v>
      </c>
      <c r="F23" s="135">
        <f>F24+F51+F57</f>
        <v>2918</v>
      </c>
      <c r="G23" s="135">
        <f>G24+G51+G57</f>
        <v>113213</v>
      </c>
    </row>
    <row r="24" spans="1:7" ht="17.25" customHeight="1" x14ac:dyDescent="0.3">
      <c r="A24" s="242" t="s">
        <v>31</v>
      </c>
      <c r="B24" s="288"/>
      <c r="C24" s="289"/>
      <c r="D24" s="110" t="s">
        <v>11</v>
      </c>
      <c r="E24" s="139">
        <f>E25</f>
        <v>101172</v>
      </c>
      <c r="F24" s="139">
        <f t="shared" ref="F24:G24" si="12">F25</f>
        <v>2339</v>
      </c>
      <c r="G24" s="139">
        <f t="shared" si="12"/>
        <v>103511</v>
      </c>
    </row>
    <row r="25" spans="1:7" x14ac:dyDescent="0.3">
      <c r="A25" s="245" t="s">
        <v>32</v>
      </c>
      <c r="B25" s="262"/>
      <c r="C25" s="263"/>
      <c r="D25" s="105" t="s">
        <v>33</v>
      </c>
      <c r="E25" s="137">
        <f>E26+E49</f>
        <v>101172</v>
      </c>
      <c r="F25" s="137">
        <f t="shared" ref="F25:G25" si="13">SUM(F26+F49)</f>
        <v>2339</v>
      </c>
      <c r="G25" s="137">
        <f t="shared" si="13"/>
        <v>103511</v>
      </c>
    </row>
    <row r="26" spans="1:7" x14ac:dyDescent="0.3">
      <c r="A26" s="121">
        <v>32</v>
      </c>
      <c r="B26" s="126"/>
      <c r="C26" s="127"/>
      <c r="D26" s="106" t="s">
        <v>22</v>
      </c>
      <c r="E26" s="133">
        <f t="shared" ref="E26" si="14">SUM(E27:E48)</f>
        <v>100455</v>
      </c>
      <c r="F26" s="133">
        <f>F31+F33+F36-F37-F44-F47+F45</f>
        <v>2089</v>
      </c>
      <c r="G26" s="133">
        <f t="shared" ref="G26" si="15">SUM(G27:G48)</f>
        <v>102544</v>
      </c>
    </row>
    <row r="27" spans="1:7" hidden="1" x14ac:dyDescent="0.3">
      <c r="A27" s="248">
        <v>3211</v>
      </c>
      <c r="B27" s="252"/>
      <c r="C27" s="253"/>
      <c r="D27" s="107" t="s">
        <v>34</v>
      </c>
      <c r="E27" s="140">
        <v>6000</v>
      </c>
      <c r="F27" s="140">
        <v>1500</v>
      </c>
      <c r="G27" s="140">
        <f>E27+F27</f>
        <v>7500</v>
      </c>
    </row>
    <row r="28" spans="1:7" ht="26.4" hidden="1" x14ac:dyDescent="0.3">
      <c r="A28" s="248">
        <v>3212</v>
      </c>
      <c r="B28" s="252"/>
      <c r="C28" s="253"/>
      <c r="D28" s="107" t="s">
        <v>36</v>
      </c>
      <c r="E28" s="140">
        <v>54245</v>
      </c>
      <c r="F28" s="196">
        <v>1500</v>
      </c>
      <c r="G28" s="140">
        <f>E28-F28</f>
        <v>52745</v>
      </c>
    </row>
    <row r="29" spans="1:7" hidden="1" x14ac:dyDescent="0.3">
      <c r="A29" s="248">
        <v>3213</v>
      </c>
      <c r="B29" s="252"/>
      <c r="C29" s="253"/>
      <c r="D29" s="107" t="s">
        <v>37</v>
      </c>
      <c r="E29" s="140">
        <v>600</v>
      </c>
      <c r="F29" s="140">
        <v>0</v>
      </c>
      <c r="G29" s="140">
        <v>600</v>
      </c>
    </row>
    <row r="30" spans="1:7" hidden="1" x14ac:dyDescent="0.3">
      <c r="A30" s="248">
        <v>3214</v>
      </c>
      <c r="B30" s="252"/>
      <c r="C30" s="253"/>
      <c r="D30" s="107" t="s">
        <v>38</v>
      </c>
      <c r="E30" s="140">
        <v>60</v>
      </c>
      <c r="F30" s="140">
        <v>0</v>
      </c>
      <c r="G30" s="140">
        <v>60</v>
      </c>
    </row>
    <row r="31" spans="1:7" ht="13.5" hidden="1" customHeight="1" x14ac:dyDescent="0.3">
      <c r="A31" s="248">
        <v>3221</v>
      </c>
      <c r="B31" s="252"/>
      <c r="C31" s="253"/>
      <c r="D31" s="107" t="s">
        <v>39</v>
      </c>
      <c r="E31" s="140">
        <v>7000</v>
      </c>
      <c r="F31" s="140">
        <v>700</v>
      </c>
      <c r="G31" s="140">
        <f>E31+F31</f>
        <v>7700</v>
      </c>
    </row>
    <row r="32" spans="1:7" hidden="1" x14ac:dyDescent="0.3">
      <c r="A32" s="248">
        <v>3222</v>
      </c>
      <c r="B32" s="252"/>
      <c r="C32" s="253"/>
      <c r="D32" s="107" t="s">
        <v>118</v>
      </c>
      <c r="E32" s="140">
        <v>260</v>
      </c>
      <c r="F32" s="140">
        <v>0</v>
      </c>
      <c r="G32" s="140">
        <v>260</v>
      </c>
    </row>
    <row r="33" spans="1:7" hidden="1" x14ac:dyDescent="0.3">
      <c r="A33" s="248">
        <v>3223</v>
      </c>
      <c r="B33" s="252"/>
      <c r="C33" s="253"/>
      <c r="D33" s="107" t="s">
        <v>40</v>
      </c>
      <c r="E33" s="140">
        <v>16297</v>
      </c>
      <c r="F33" s="140">
        <v>500</v>
      </c>
      <c r="G33" s="140">
        <f>E33+F33</f>
        <v>16797</v>
      </c>
    </row>
    <row r="34" spans="1:7" hidden="1" x14ac:dyDescent="0.3">
      <c r="A34" s="248">
        <v>3225</v>
      </c>
      <c r="B34" s="252"/>
      <c r="C34" s="253"/>
      <c r="D34" s="107" t="s">
        <v>41</v>
      </c>
      <c r="E34" s="140">
        <v>955</v>
      </c>
      <c r="F34" s="140">
        <v>0</v>
      </c>
      <c r="G34" s="140">
        <v>955</v>
      </c>
    </row>
    <row r="35" spans="1:7" hidden="1" x14ac:dyDescent="0.3">
      <c r="A35" s="248">
        <v>3227</v>
      </c>
      <c r="B35" s="252"/>
      <c r="C35" s="253"/>
      <c r="D35" s="107" t="s">
        <v>42</v>
      </c>
      <c r="E35" s="140">
        <v>330</v>
      </c>
      <c r="F35" s="140">
        <v>0</v>
      </c>
      <c r="G35" s="140">
        <v>330</v>
      </c>
    </row>
    <row r="36" spans="1:7" hidden="1" x14ac:dyDescent="0.3">
      <c r="A36" s="248">
        <v>3231</v>
      </c>
      <c r="B36" s="252"/>
      <c r="C36" s="253"/>
      <c r="D36" s="107" t="s">
        <v>43</v>
      </c>
      <c r="E36" s="140">
        <v>1300</v>
      </c>
      <c r="F36" s="140">
        <v>1000</v>
      </c>
      <c r="G36" s="140">
        <f>E36+F36</f>
        <v>2300</v>
      </c>
    </row>
    <row r="37" spans="1:7" hidden="1" x14ac:dyDescent="0.3">
      <c r="A37" s="248">
        <v>3233</v>
      </c>
      <c r="B37" s="252"/>
      <c r="C37" s="253"/>
      <c r="D37" s="107" t="s">
        <v>44</v>
      </c>
      <c r="E37" s="140">
        <v>1600</v>
      </c>
      <c r="F37" s="196">
        <v>500</v>
      </c>
      <c r="G37" s="140">
        <f>E37-F37</f>
        <v>1100</v>
      </c>
    </row>
    <row r="38" spans="1:7" hidden="1" x14ac:dyDescent="0.3">
      <c r="A38" s="248">
        <v>3234</v>
      </c>
      <c r="B38" s="252"/>
      <c r="C38" s="253"/>
      <c r="D38" s="107" t="s">
        <v>45</v>
      </c>
      <c r="E38" s="140">
        <v>3000</v>
      </c>
      <c r="F38" s="140">
        <v>0</v>
      </c>
      <c r="G38" s="140">
        <v>3000</v>
      </c>
    </row>
    <row r="39" spans="1:7" hidden="1" x14ac:dyDescent="0.3">
      <c r="A39" s="248">
        <v>3235</v>
      </c>
      <c r="B39" s="252"/>
      <c r="C39" s="253"/>
      <c r="D39" s="107" t="s">
        <v>46</v>
      </c>
      <c r="E39" s="140">
        <v>1600</v>
      </c>
      <c r="F39" s="140">
        <v>0</v>
      </c>
      <c r="G39" s="140">
        <v>1600</v>
      </c>
    </row>
    <row r="40" spans="1:7" hidden="1" x14ac:dyDescent="0.3">
      <c r="A40" s="248">
        <v>3236</v>
      </c>
      <c r="B40" s="252"/>
      <c r="C40" s="253"/>
      <c r="D40" s="107" t="s">
        <v>47</v>
      </c>
      <c r="E40" s="140">
        <v>3138</v>
      </c>
      <c r="F40" s="140">
        <v>0</v>
      </c>
      <c r="G40" s="140">
        <v>3138</v>
      </c>
    </row>
    <row r="41" spans="1:7" hidden="1" x14ac:dyDescent="0.3">
      <c r="A41" s="248">
        <v>3237</v>
      </c>
      <c r="B41" s="252"/>
      <c r="C41" s="253"/>
      <c r="D41" s="107" t="s">
        <v>48</v>
      </c>
      <c r="E41" s="140">
        <v>20</v>
      </c>
      <c r="F41" s="140">
        <v>0</v>
      </c>
      <c r="G41" s="140">
        <v>20</v>
      </c>
    </row>
    <row r="42" spans="1:7" hidden="1" x14ac:dyDescent="0.3">
      <c r="A42" s="248">
        <v>3238</v>
      </c>
      <c r="B42" s="252"/>
      <c r="C42" s="253"/>
      <c r="D42" s="107" t="s">
        <v>49</v>
      </c>
      <c r="E42" s="140">
        <v>2150</v>
      </c>
      <c r="F42" s="140">
        <v>0</v>
      </c>
      <c r="G42" s="140">
        <v>2150</v>
      </c>
    </row>
    <row r="43" spans="1:7" hidden="1" x14ac:dyDescent="0.3">
      <c r="A43" s="248">
        <v>3239</v>
      </c>
      <c r="B43" s="252"/>
      <c r="C43" s="253"/>
      <c r="D43" s="107" t="s">
        <v>50</v>
      </c>
      <c r="E43" s="140">
        <v>200</v>
      </c>
      <c r="F43" s="140">
        <v>0</v>
      </c>
      <c r="G43" s="140">
        <v>200</v>
      </c>
    </row>
    <row r="44" spans="1:7" hidden="1" x14ac:dyDescent="0.3">
      <c r="A44" s="248">
        <v>3292</v>
      </c>
      <c r="B44" s="252"/>
      <c r="C44" s="253"/>
      <c r="D44" s="107" t="s">
        <v>51</v>
      </c>
      <c r="E44" s="140">
        <v>1350</v>
      </c>
      <c r="F44" s="196">
        <v>150</v>
      </c>
      <c r="G44" s="140">
        <f>E44-F44</f>
        <v>1200</v>
      </c>
    </row>
    <row r="45" spans="1:7" hidden="1" x14ac:dyDescent="0.3">
      <c r="A45" s="248">
        <v>3293</v>
      </c>
      <c r="B45" s="252"/>
      <c r="C45" s="253"/>
      <c r="D45" s="107" t="s">
        <v>52</v>
      </c>
      <c r="E45" s="140">
        <v>130</v>
      </c>
      <c r="F45" s="140">
        <v>589</v>
      </c>
      <c r="G45" s="140">
        <f>E45+F45</f>
        <v>719</v>
      </c>
    </row>
    <row r="46" spans="1:7" hidden="1" x14ac:dyDescent="0.3">
      <c r="A46" s="248">
        <v>3294</v>
      </c>
      <c r="B46" s="252"/>
      <c r="C46" s="253"/>
      <c r="D46" s="107" t="s">
        <v>53</v>
      </c>
      <c r="E46" s="140">
        <v>60</v>
      </c>
      <c r="F46" s="140">
        <v>0</v>
      </c>
      <c r="G46" s="140">
        <v>60</v>
      </c>
    </row>
    <row r="47" spans="1:7" hidden="1" x14ac:dyDescent="0.3">
      <c r="A47" s="248">
        <v>3295</v>
      </c>
      <c r="B47" s="252"/>
      <c r="C47" s="253"/>
      <c r="D47" s="107" t="s">
        <v>54</v>
      </c>
      <c r="E47" s="140">
        <v>60</v>
      </c>
      <c r="F47" s="196">
        <v>50</v>
      </c>
      <c r="G47" s="140">
        <f>E47-F47</f>
        <v>10</v>
      </c>
    </row>
    <row r="48" spans="1:7" hidden="1" x14ac:dyDescent="0.3">
      <c r="A48" s="248">
        <v>3299</v>
      </c>
      <c r="B48" s="252"/>
      <c r="C48" s="253"/>
      <c r="D48" s="107" t="s">
        <v>55</v>
      </c>
      <c r="E48" s="140">
        <v>100</v>
      </c>
      <c r="F48" s="140">
        <v>0</v>
      </c>
      <c r="G48" s="140">
        <v>100</v>
      </c>
    </row>
    <row r="49" spans="1:10" x14ac:dyDescent="0.3">
      <c r="A49" s="121">
        <v>34</v>
      </c>
      <c r="B49" s="124"/>
      <c r="C49" s="125"/>
      <c r="D49" s="106" t="s">
        <v>143</v>
      </c>
      <c r="E49" s="141">
        <f t="shared" ref="E49:G49" si="16">E50</f>
        <v>717</v>
      </c>
      <c r="F49" s="142">
        <f t="shared" si="16"/>
        <v>250</v>
      </c>
      <c r="G49" s="142">
        <f t="shared" si="16"/>
        <v>967</v>
      </c>
    </row>
    <row r="50" spans="1:10" ht="17.25" hidden="1" customHeight="1" x14ac:dyDescent="0.3">
      <c r="A50" s="248">
        <v>3431</v>
      </c>
      <c r="B50" s="252"/>
      <c r="C50" s="253"/>
      <c r="D50" s="107" t="s">
        <v>56</v>
      </c>
      <c r="E50" s="140">
        <v>717</v>
      </c>
      <c r="F50" s="140">
        <v>250</v>
      </c>
      <c r="G50" s="140">
        <f>E50+F50</f>
        <v>967</v>
      </c>
    </row>
    <row r="51" spans="1:10" ht="26.4" x14ac:dyDescent="0.3">
      <c r="A51" s="242" t="s">
        <v>35</v>
      </c>
      <c r="B51" s="243"/>
      <c r="C51" s="244"/>
      <c r="D51" s="110" t="s">
        <v>59</v>
      </c>
      <c r="E51" s="139">
        <f>E52</f>
        <v>9123</v>
      </c>
      <c r="F51" s="139">
        <f t="shared" ref="F51:G51" si="17">F52</f>
        <v>579</v>
      </c>
      <c r="G51" s="139">
        <f t="shared" si="17"/>
        <v>9702</v>
      </c>
    </row>
    <row r="52" spans="1:10" x14ac:dyDescent="0.3">
      <c r="A52" s="245" t="s">
        <v>32</v>
      </c>
      <c r="B52" s="246"/>
      <c r="C52" s="247"/>
      <c r="D52" s="105" t="s">
        <v>33</v>
      </c>
      <c r="E52" s="137">
        <f>E53</f>
        <v>9123</v>
      </c>
      <c r="F52" s="137">
        <f>F53</f>
        <v>579</v>
      </c>
      <c r="G52" s="137">
        <f>G54+G55+G56</f>
        <v>9702</v>
      </c>
    </row>
    <row r="53" spans="1:10" x14ac:dyDescent="0.3">
      <c r="A53" s="121">
        <v>32</v>
      </c>
      <c r="B53" s="124"/>
      <c r="C53" s="125"/>
      <c r="D53" s="106" t="s">
        <v>22</v>
      </c>
      <c r="E53" s="133">
        <f>E54+E55+E56</f>
        <v>9123</v>
      </c>
      <c r="F53" s="133">
        <f>F54-F55+F56</f>
        <v>579</v>
      </c>
      <c r="G53" s="133">
        <f t="shared" ref="G53" si="18">SUM(G54:G56)</f>
        <v>9702</v>
      </c>
    </row>
    <row r="54" spans="1:10" ht="26.4" hidden="1" x14ac:dyDescent="0.3">
      <c r="A54" s="248">
        <v>3224</v>
      </c>
      <c r="B54" s="249"/>
      <c r="C54" s="250"/>
      <c r="D54" s="107" t="s">
        <v>57</v>
      </c>
      <c r="E54" s="140">
        <v>4338</v>
      </c>
      <c r="F54" s="140">
        <v>500</v>
      </c>
      <c r="G54" s="140">
        <f>E54+F54</f>
        <v>4838</v>
      </c>
    </row>
    <row r="55" spans="1:10" hidden="1" x14ac:dyDescent="0.3">
      <c r="A55" s="248">
        <v>3232</v>
      </c>
      <c r="B55" s="252"/>
      <c r="C55" s="253"/>
      <c r="D55" s="107" t="s">
        <v>58</v>
      </c>
      <c r="E55" s="143">
        <v>3500</v>
      </c>
      <c r="F55" s="197">
        <v>500</v>
      </c>
      <c r="G55" s="143">
        <f>E55-F55</f>
        <v>3000</v>
      </c>
    </row>
    <row r="56" spans="1:10" hidden="1" x14ac:dyDescent="0.3">
      <c r="A56" s="248">
        <v>3233</v>
      </c>
      <c r="B56" s="252"/>
      <c r="C56" s="253"/>
      <c r="D56" s="107" t="s">
        <v>48</v>
      </c>
      <c r="E56" s="140">
        <v>1285</v>
      </c>
      <c r="F56" s="140">
        <v>579</v>
      </c>
      <c r="G56" s="140">
        <f>E56+F56</f>
        <v>1864</v>
      </c>
    </row>
    <row r="57" spans="1:10" ht="14.25" customHeight="1" x14ac:dyDescent="0.3">
      <c r="A57" s="242" t="s">
        <v>96</v>
      </c>
      <c r="B57" s="243"/>
      <c r="C57" s="244"/>
      <c r="D57" s="110" t="s">
        <v>97</v>
      </c>
      <c r="E57" s="144">
        <f t="shared" ref="E57:G57" si="19">E58</f>
        <v>0</v>
      </c>
      <c r="F57" s="144">
        <f t="shared" si="19"/>
        <v>0</v>
      </c>
      <c r="G57" s="144">
        <f t="shared" si="19"/>
        <v>0</v>
      </c>
    </row>
    <row r="58" spans="1:10" x14ac:dyDescent="0.3">
      <c r="A58" s="245" t="s">
        <v>98</v>
      </c>
      <c r="B58" s="246"/>
      <c r="C58" s="247"/>
      <c r="D58" s="105" t="s">
        <v>9</v>
      </c>
      <c r="E58" s="145">
        <f t="shared" ref="E58" si="20">E60</f>
        <v>0</v>
      </c>
      <c r="F58" s="145">
        <f t="shared" ref="F58:G58" si="21">F60</f>
        <v>0</v>
      </c>
      <c r="G58" s="145">
        <f t="shared" si="21"/>
        <v>0</v>
      </c>
    </row>
    <row r="59" spans="1:10" x14ac:dyDescent="0.3">
      <c r="A59" s="121">
        <v>32</v>
      </c>
      <c r="B59" s="124"/>
      <c r="C59" s="125"/>
      <c r="D59" s="106" t="s">
        <v>22</v>
      </c>
      <c r="E59" s="146">
        <f t="shared" ref="E59:G59" si="22">E60</f>
        <v>0</v>
      </c>
      <c r="F59" s="146">
        <f t="shared" si="22"/>
        <v>0</v>
      </c>
      <c r="G59" s="146">
        <f t="shared" si="22"/>
        <v>0</v>
      </c>
    </row>
    <row r="60" spans="1:10" hidden="1" x14ac:dyDescent="0.3">
      <c r="A60" s="248">
        <v>3223</v>
      </c>
      <c r="B60" s="252"/>
      <c r="C60" s="253"/>
      <c r="D60" s="107" t="s">
        <v>40</v>
      </c>
      <c r="E60" s="148">
        <v>0</v>
      </c>
      <c r="F60" s="148">
        <v>0</v>
      </c>
      <c r="G60" s="148">
        <v>0</v>
      </c>
    </row>
    <row r="61" spans="1:10" ht="3" customHeight="1" x14ac:dyDescent="0.3">
      <c r="A61" s="118"/>
      <c r="B61" s="124"/>
      <c r="C61" s="125"/>
      <c r="D61" s="107"/>
      <c r="E61" s="147"/>
      <c r="F61" s="147"/>
      <c r="G61" s="147"/>
    </row>
    <row r="62" spans="1:10" ht="21" customHeight="1" x14ac:dyDescent="0.3">
      <c r="A62" s="254" t="s">
        <v>105</v>
      </c>
      <c r="B62" s="278"/>
      <c r="C62" s="279"/>
      <c r="D62" s="103" t="s">
        <v>106</v>
      </c>
      <c r="E62" s="149">
        <f>E63+E123</f>
        <v>23730.62</v>
      </c>
      <c r="F62" s="149">
        <f t="shared" ref="F62" si="23">F63</f>
        <v>0</v>
      </c>
      <c r="G62" s="149">
        <f>G63+G123</f>
        <v>23905.34</v>
      </c>
      <c r="J62" s="34"/>
    </row>
    <row r="63" spans="1:10" ht="15.75" customHeight="1" x14ac:dyDescent="0.3">
      <c r="A63" s="257" t="s">
        <v>107</v>
      </c>
      <c r="B63" s="260"/>
      <c r="C63" s="261"/>
      <c r="D63" s="104" t="s">
        <v>108</v>
      </c>
      <c r="E63" s="150">
        <f>E64+E68+E71+E94+E106+E111+E115+E119</f>
        <v>23331</v>
      </c>
      <c r="F63" s="150">
        <f t="shared" ref="F63:H63" si="24">F64+F68+F71+F94+F106+F119</f>
        <v>0</v>
      </c>
      <c r="G63" s="150">
        <f>G64+G71+G94+G106+G111+G115+G119</f>
        <v>23505.72</v>
      </c>
      <c r="H63" s="150">
        <f t="shared" si="24"/>
        <v>0</v>
      </c>
      <c r="J63" s="34"/>
    </row>
    <row r="64" spans="1:10" ht="25.5" customHeight="1" x14ac:dyDescent="0.3">
      <c r="A64" s="254" t="s">
        <v>82</v>
      </c>
      <c r="B64" s="255"/>
      <c r="C64" s="256"/>
      <c r="D64" s="103" t="s">
        <v>83</v>
      </c>
      <c r="E64" s="149">
        <f t="shared" ref="E64:E66" si="25">E65</f>
        <v>300</v>
      </c>
      <c r="F64" s="149">
        <f t="shared" ref="F64:G65" si="26">F65</f>
        <v>0</v>
      </c>
      <c r="G64" s="149">
        <f t="shared" si="26"/>
        <v>300</v>
      </c>
    </row>
    <row r="65" spans="1:7" x14ac:dyDescent="0.3">
      <c r="A65" s="245" t="s">
        <v>98</v>
      </c>
      <c r="B65" s="246"/>
      <c r="C65" s="247"/>
      <c r="D65" s="105" t="s">
        <v>9</v>
      </c>
      <c r="E65" s="145">
        <f t="shared" si="25"/>
        <v>300</v>
      </c>
      <c r="F65" s="145">
        <f t="shared" si="26"/>
        <v>0</v>
      </c>
      <c r="G65" s="145">
        <f t="shared" si="26"/>
        <v>300</v>
      </c>
    </row>
    <row r="66" spans="1:7" x14ac:dyDescent="0.3">
      <c r="A66" s="121">
        <v>32</v>
      </c>
      <c r="B66" s="124"/>
      <c r="C66" s="125"/>
      <c r="D66" s="106" t="s">
        <v>22</v>
      </c>
      <c r="E66" s="146">
        <f t="shared" si="25"/>
        <v>300</v>
      </c>
      <c r="F66" s="146">
        <f t="shared" ref="F66:G66" si="27">F67</f>
        <v>0</v>
      </c>
      <c r="G66" s="146">
        <f t="shared" si="27"/>
        <v>300</v>
      </c>
    </row>
    <row r="67" spans="1:7" hidden="1" x14ac:dyDescent="0.3">
      <c r="A67" s="248">
        <v>3299</v>
      </c>
      <c r="B67" s="249"/>
      <c r="C67" s="250"/>
      <c r="D67" s="107" t="s">
        <v>55</v>
      </c>
      <c r="E67" s="147">
        <v>300</v>
      </c>
      <c r="F67" s="147">
        <v>0</v>
      </c>
      <c r="G67" s="147">
        <v>300</v>
      </c>
    </row>
    <row r="68" spans="1:7" ht="26.25" customHeight="1" x14ac:dyDescent="0.3">
      <c r="A68" s="267" t="s">
        <v>187</v>
      </c>
      <c r="B68" s="305"/>
      <c r="C68" s="306"/>
      <c r="D68" s="111" t="s">
        <v>188</v>
      </c>
      <c r="E68" s="152">
        <f t="shared" ref="E68:E69" si="28">E69</f>
        <v>0</v>
      </c>
      <c r="F68" s="152">
        <f t="shared" ref="F68:F69" si="29">F69</f>
        <v>0</v>
      </c>
      <c r="G68" s="152">
        <f t="shared" ref="G68:G69" si="30">G69</f>
        <v>0</v>
      </c>
    </row>
    <row r="69" spans="1:7" x14ac:dyDescent="0.3">
      <c r="A69" s="275">
        <v>32</v>
      </c>
      <c r="B69" s="276"/>
      <c r="C69" s="277"/>
      <c r="D69" s="112" t="s">
        <v>22</v>
      </c>
      <c r="E69" s="153">
        <f t="shared" si="28"/>
        <v>0</v>
      </c>
      <c r="F69" s="153">
        <f t="shared" si="29"/>
        <v>0</v>
      </c>
      <c r="G69" s="153">
        <f t="shared" si="30"/>
        <v>0</v>
      </c>
    </row>
    <row r="70" spans="1:7" hidden="1" x14ac:dyDescent="0.3">
      <c r="A70" s="264">
        <v>3237</v>
      </c>
      <c r="B70" s="265"/>
      <c r="C70" s="266"/>
      <c r="D70" s="113" t="s">
        <v>48</v>
      </c>
      <c r="E70" s="151">
        <v>0</v>
      </c>
      <c r="F70" s="151">
        <v>0</v>
      </c>
      <c r="G70" s="151">
        <v>0</v>
      </c>
    </row>
    <row r="71" spans="1:7" ht="25.5" customHeight="1" x14ac:dyDescent="0.3">
      <c r="A71" s="254" t="s">
        <v>191</v>
      </c>
      <c r="B71" s="255"/>
      <c r="C71" s="256"/>
      <c r="D71" s="103" t="s">
        <v>192</v>
      </c>
      <c r="E71" s="152">
        <f>E72+E83</f>
        <v>21500</v>
      </c>
      <c r="F71" s="152">
        <f t="shared" ref="F71:G71" si="31">F72+F83</f>
        <v>0</v>
      </c>
      <c r="G71" s="152">
        <f t="shared" si="31"/>
        <v>16974.72</v>
      </c>
    </row>
    <row r="72" spans="1:7" x14ac:dyDescent="0.3">
      <c r="A72" s="270" t="s">
        <v>73</v>
      </c>
      <c r="B72" s="273"/>
      <c r="C72" s="274"/>
      <c r="D72" s="114" t="s">
        <v>9</v>
      </c>
      <c r="E72" s="145">
        <f>E73+E83</f>
        <v>21500</v>
      </c>
      <c r="F72" s="145">
        <f t="shared" ref="F72" si="32">F73+F83</f>
        <v>0</v>
      </c>
      <c r="G72" s="145">
        <f>G73+G77</f>
        <v>4413.41</v>
      </c>
    </row>
    <row r="73" spans="1:7" x14ac:dyDescent="0.3">
      <c r="A73" s="167">
        <v>31</v>
      </c>
      <c r="B73" s="168"/>
      <c r="C73" s="169"/>
      <c r="D73" s="115" t="s">
        <v>12</v>
      </c>
      <c r="E73" s="157">
        <f>SUM(E74+E75+E76)</f>
        <v>21500</v>
      </c>
      <c r="F73" s="157">
        <f t="shared" ref="F73:G73" si="33">SUM(F74+F75+F76)</f>
        <v>0</v>
      </c>
      <c r="G73" s="157">
        <f t="shared" si="33"/>
        <v>4337.88</v>
      </c>
    </row>
    <row r="74" spans="1:7" hidden="1" x14ac:dyDescent="0.3">
      <c r="A74" s="264">
        <v>3111</v>
      </c>
      <c r="B74" s="265"/>
      <c r="C74" s="266"/>
      <c r="D74" s="113" t="s">
        <v>74</v>
      </c>
      <c r="E74" s="158">
        <v>17500</v>
      </c>
      <c r="F74" s="158">
        <v>0</v>
      </c>
      <c r="G74" s="158">
        <v>3544.96</v>
      </c>
    </row>
    <row r="75" spans="1:7" hidden="1" x14ac:dyDescent="0.3">
      <c r="A75" s="264">
        <v>3121</v>
      </c>
      <c r="B75" s="265"/>
      <c r="C75" s="266"/>
      <c r="D75" s="113" t="s">
        <v>77</v>
      </c>
      <c r="E75" s="158">
        <v>1000</v>
      </c>
      <c r="F75" s="158">
        <v>0</v>
      </c>
      <c r="G75" s="158">
        <v>208</v>
      </c>
    </row>
    <row r="76" spans="1:7" hidden="1" x14ac:dyDescent="0.3">
      <c r="A76" s="264">
        <v>3132</v>
      </c>
      <c r="B76" s="265"/>
      <c r="C76" s="266"/>
      <c r="D76" s="113" t="s">
        <v>78</v>
      </c>
      <c r="E76" s="158">
        <v>3000</v>
      </c>
      <c r="F76" s="158">
        <v>0</v>
      </c>
      <c r="G76" s="158">
        <v>584.91999999999996</v>
      </c>
    </row>
    <row r="77" spans="1:7" x14ac:dyDescent="0.3">
      <c r="A77" s="128">
        <v>32</v>
      </c>
      <c r="B77" s="129"/>
      <c r="C77" s="130"/>
      <c r="D77" s="116" t="s">
        <v>22</v>
      </c>
      <c r="E77" s="153">
        <f>SUM(E78:E82)</f>
        <v>3500</v>
      </c>
      <c r="F77" s="153">
        <f t="shared" ref="F77" si="34">SUM(F78:F82)</f>
        <v>0</v>
      </c>
      <c r="G77" s="153">
        <f t="shared" ref="G77" si="35">SUM(G78:G82)</f>
        <v>75.53</v>
      </c>
    </row>
    <row r="78" spans="1:7" hidden="1" x14ac:dyDescent="0.3">
      <c r="A78" s="264">
        <v>3211</v>
      </c>
      <c r="B78" s="265"/>
      <c r="C78" s="266"/>
      <c r="D78" s="113" t="s">
        <v>34</v>
      </c>
      <c r="E78" s="158">
        <v>300</v>
      </c>
      <c r="F78" s="158">
        <v>0</v>
      </c>
      <c r="G78" s="158">
        <v>0</v>
      </c>
    </row>
    <row r="79" spans="1:7" ht="26.4" hidden="1" x14ac:dyDescent="0.3">
      <c r="A79" s="264">
        <v>3212</v>
      </c>
      <c r="B79" s="265"/>
      <c r="C79" s="266"/>
      <c r="D79" s="113" t="s">
        <v>36</v>
      </c>
      <c r="E79" s="158">
        <v>1500</v>
      </c>
      <c r="F79" s="158">
        <v>0</v>
      </c>
      <c r="G79" s="158">
        <v>57.39</v>
      </c>
    </row>
    <row r="80" spans="1:7" hidden="1" x14ac:dyDescent="0.3">
      <c r="A80" s="264">
        <v>3213</v>
      </c>
      <c r="B80" s="265"/>
      <c r="C80" s="266"/>
      <c r="D80" s="113" t="s">
        <v>188</v>
      </c>
      <c r="E80" s="158">
        <v>200</v>
      </c>
      <c r="F80" s="158">
        <v>0</v>
      </c>
      <c r="G80" s="158">
        <v>0</v>
      </c>
    </row>
    <row r="81" spans="1:7" hidden="1" x14ac:dyDescent="0.3">
      <c r="A81" s="264">
        <v>3236</v>
      </c>
      <c r="B81" s="265"/>
      <c r="C81" s="266"/>
      <c r="D81" s="113" t="s">
        <v>47</v>
      </c>
      <c r="E81" s="158">
        <v>500</v>
      </c>
      <c r="F81" s="158">
        <v>0</v>
      </c>
      <c r="G81" s="158">
        <v>18.14</v>
      </c>
    </row>
    <row r="82" spans="1:7" hidden="1" x14ac:dyDescent="0.3">
      <c r="A82" s="264">
        <v>3237</v>
      </c>
      <c r="B82" s="265"/>
      <c r="C82" s="266"/>
      <c r="D82" s="113" t="s">
        <v>48</v>
      </c>
      <c r="E82" s="158">
        <v>1000</v>
      </c>
      <c r="F82" s="158">
        <v>0</v>
      </c>
      <c r="G82" s="158">
        <v>0</v>
      </c>
    </row>
    <row r="83" spans="1:7" ht="25.5" customHeight="1" x14ac:dyDescent="0.3">
      <c r="A83" s="270" t="s">
        <v>275</v>
      </c>
      <c r="B83" s="273"/>
      <c r="C83" s="274"/>
      <c r="D83" s="114" t="s">
        <v>276</v>
      </c>
      <c r="E83" s="155">
        <f t="shared" ref="E83" si="36">E84+E88</f>
        <v>0</v>
      </c>
      <c r="F83" s="145">
        <f t="shared" ref="F83:G83" si="37">F84+F88</f>
        <v>0</v>
      </c>
      <c r="G83" s="145">
        <f t="shared" si="37"/>
        <v>12561.31</v>
      </c>
    </row>
    <row r="84" spans="1:7" x14ac:dyDescent="0.3">
      <c r="A84" s="167">
        <v>31</v>
      </c>
      <c r="B84" s="168"/>
      <c r="C84" s="169"/>
      <c r="D84" s="115" t="s">
        <v>12</v>
      </c>
      <c r="E84" s="156">
        <f t="shared" ref="E84" si="38">E85+E86+E87</f>
        <v>0</v>
      </c>
      <c r="F84" s="157">
        <f t="shared" ref="F84:G84" si="39">SUM(F85+F86+F87)</f>
        <v>0</v>
      </c>
      <c r="G84" s="157">
        <f t="shared" si="39"/>
        <v>12346.39</v>
      </c>
    </row>
    <row r="85" spans="1:7" hidden="1" x14ac:dyDescent="0.3">
      <c r="A85" s="264">
        <v>3111</v>
      </c>
      <c r="B85" s="265"/>
      <c r="C85" s="266"/>
      <c r="D85" s="113" t="s">
        <v>74</v>
      </c>
      <c r="E85" s="151">
        <v>0</v>
      </c>
      <c r="F85" s="158">
        <v>0</v>
      </c>
      <c r="G85" s="158">
        <v>10089.6</v>
      </c>
    </row>
    <row r="86" spans="1:7" hidden="1" x14ac:dyDescent="0.3">
      <c r="A86" s="264">
        <v>3121</v>
      </c>
      <c r="B86" s="265"/>
      <c r="C86" s="266"/>
      <c r="D86" s="113" t="s">
        <v>77</v>
      </c>
      <c r="E86" s="151">
        <v>0</v>
      </c>
      <c r="F86" s="158">
        <v>0</v>
      </c>
      <c r="G86" s="158">
        <v>592</v>
      </c>
    </row>
    <row r="87" spans="1:7" hidden="1" x14ac:dyDescent="0.3">
      <c r="A87" s="264">
        <v>3132</v>
      </c>
      <c r="B87" s="265"/>
      <c r="C87" s="266"/>
      <c r="D87" s="113" t="s">
        <v>78</v>
      </c>
      <c r="E87" s="151">
        <v>0</v>
      </c>
      <c r="F87" s="158">
        <v>0</v>
      </c>
      <c r="G87" s="158">
        <v>1664.79</v>
      </c>
    </row>
    <row r="88" spans="1:7" x14ac:dyDescent="0.3">
      <c r="A88" s="128">
        <v>32</v>
      </c>
      <c r="B88" s="129"/>
      <c r="C88" s="130"/>
      <c r="D88" s="116" t="s">
        <v>22</v>
      </c>
      <c r="E88" s="156">
        <f t="shared" ref="E88" si="40">E89+E90</f>
        <v>0</v>
      </c>
      <c r="F88" s="153">
        <f t="shared" ref="F88:G88" si="41">SUM(F89:F93)</f>
        <v>0</v>
      </c>
      <c r="G88" s="153">
        <f t="shared" si="41"/>
        <v>214.92000000000002</v>
      </c>
    </row>
    <row r="89" spans="1:7" hidden="1" x14ac:dyDescent="0.3">
      <c r="A89" s="264">
        <v>3211</v>
      </c>
      <c r="B89" s="265"/>
      <c r="C89" s="266"/>
      <c r="D89" s="113" t="s">
        <v>34</v>
      </c>
      <c r="E89" s="151">
        <v>0</v>
      </c>
      <c r="F89" s="158">
        <v>0</v>
      </c>
      <c r="G89" s="158">
        <v>0</v>
      </c>
    </row>
    <row r="90" spans="1:7" ht="26.4" hidden="1" x14ac:dyDescent="0.3">
      <c r="A90" s="264">
        <v>3212</v>
      </c>
      <c r="B90" s="265"/>
      <c r="C90" s="266"/>
      <c r="D90" s="113" t="s">
        <v>36</v>
      </c>
      <c r="E90" s="151">
        <v>0</v>
      </c>
      <c r="F90" s="158">
        <v>0</v>
      </c>
      <c r="G90" s="158">
        <v>163.28</v>
      </c>
    </row>
    <row r="91" spans="1:7" hidden="1" x14ac:dyDescent="0.3">
      <c r="A91" s="264">
        <v>3213</v>
      </c>
      <c r="B91" s="265"/>
      <c r="C91" s="266"/>
      <c r="D91" s="113" t="s">
        <v>188</v>
      </c>
      <c r="E91" s="151">
        <v>0</v>
      </c>
      <c r="F91" s="158">
        <v>0</v>
      </c>
      <c r="G91" s="158">
        <v>0</v>
      </c>
    </row>
    <row r="92" spans="1:7" hidden="1" x14ac:dyDescent="0.3">
      <c r="A92" s="264">
        <v>3236</v>
      </c>
      <c r="B92" s="265"/>
      <c r="C92" s="266"/>
      <c r="D92" s="113" t="s">
        <v>47</v>
      </c>
      <c r="E92" s="151">
        <v>0</v>
      </c>
      <c r="F92" s="158">
        <v>0</v>
      </c>
      <c r="G92" s="158">
        <v>51.64</v>
      </c>
    </row>
    <row r="93" spans="1:7" hidden="1" x14ac:dyDescent="0.3">
      <c r="A93" s="264">
        <v>3237</v>
      </c>
      <c r="B93" s="265"/>
      <c r="C93" s="266"/>
      <c r="D93" s="113" t="s">
        <v>48</v>
      </c>
      <c r="E93" s="151">
        <v>0</v>
      </c>
      <c r="F93" s="158">
        <v>0</v>
      </c>
      <c r="G93" s="158">
        <v>0</v>
      </c>
    </row>
    <row r="94" spans="1:7" ht="24.75" customHeight="1" x14ac:dyDescent="0.3">
      <c r="A94" s="254" t="s">
        <v>274</v>
      </c>
      <c r="B94" s="255"/>
      <c r="C94" s="256"/>
      <c r="D94" s="103" t="s">
        <v>277</v>
      </c>
      <c r="E94" s="154">
        <f t="shared" ref="E94:G94" si="42">E95</f>
        <v>0</v>
      </c>
      <c r="F94" s="154">
        <f t="shared" si="42"/>
        <v>0</v>
      </c>
      <c r="G94" s="154">
        <f t="shared" si="42"/>
        <v>4700</v>
      </c>
    </row>
    <row r="95" spans="1:7" x14ac:dyDescent="0.3">
      <c r="A95" s="270" t="s">
        <v>73</v>
      </c>
      <c r="B95" s="273"/>
      <c r="C95" s="274"/>
      <c r="D95" s="114" t="s">
        <v>9</v>
      </c>
      <c r="E95" s="155">
        <f t="shared" ref="E95:F95" si="43">E96+E100</f>
        <v>0</v>
      </c>
      <c r="F95" s="155">
        <f t="shared" si="43"/>
        <v>0</v>
      </c>
      <c r="G95" s="155">
        <f t="shared" ref="G95" si="44">G96+G100</f>
        <v>4700</v>
      </c>
    </row>
    <row r="96" spans="1:7" x14ac:dyDescent="0.3">
      <c r="A96" s="275">
        <v>31</v>
      </c>
      <c r="B96" s="276"/>
      <c r="C96" s="277"/>
      <c r="D96" s="115" t="s">
        <v>12</v>
      </c>
      <c r="E96" s="156">
        <f t="shared" ref="E96:F96" si="45">E97+E98+E99</f>
        <v>0</v>
      </c>
      <c r="F96" s="156">
        <f t="shared" si="45"/>
        <v>0</v>
      </c>
      <c r="G96" s="156">
        <f t="shared" ref="G96" si="46">G97+G98+G99</f>
        <v>4520</v>
      </c>
    </row>
    <row r="97" spans="1:10" hidden="1" x14ac:dyDescent="0.3">
      <c r="A97" s="264">
        <v>3111</v>
      </c>
      <c r="B97" s="265"/>
      <c r="C97" s="266"/>
      <c r="D97" s="113" t="s">
        <v>74</v>
      </c>
      <c r="E97" s="151">
        <v>0</v>
      </c>
      <c r="F97" s="151">
        <v>0</v>
      </c>
      <c r="G97" s="151">
        <v>3450</v>
      </c>
    </row>
    <row r="98" spans="1:10" hidden="1" x14ac:dyDescent="0.3">
      <c r="A98" s="264">
        <v>3121</v>
      </c>
      <c r="B98" s="265"/>
      <c r="C98" s="266"/>
      <c r="D98" s="113" t="s">
        <v>77</v>
      </c>
      <c r="E98" s="151">
        <v>0</v>
      </c>
      <c r="F98" s="151">
        <v>0</v>
      </c>
      <c r="G98" s="151">
        <v>500</v>
      </c>
    </row>
    <row r="99" spans="1:10" hidden="1" x14ac:dyDescent="0.3">
      <c r="A99" s="264">
        <v>3132</v>
      </c>
      <c r="B99" s="265"/>
      <c r="C99" s="266"/>
      <c r="D99" s="113" t="s">
        <v>78</v>
      </c>
      <c r="E99" s="151">
        <v>0</v>
      </c>
      <c r="F99" s="151">
        <v>0</v>
      </c>
      <c r="G99" s="151">
        <v>570</v>
      </c>
    </row>
    <row r="100" spans="1:10" x14ac:dyDescent="0.3">
      <c r="A100" s="128">
        <v>32</v>
      </c>
      <c r="B100" s="129"/>
      <c r="C100" s="130"/>
      <c r="D100" s="116" t="s">
        <v>22</v>
      </c>
      <c r="E100" s="156">
        <f t="shared" ref="E100:F100" si="47">E101+E102</f>
        <v>0</v>
      </c>
      <c r="F100" s="156">
        <f t="shared" si="47"/>
        <v>0</v>
      </c>
      <c r="G100" s="156">
        <f t="shared" ref="G100" si="48">G101+G102</f>
        <v>180</v>
      </c>
    </row>
    <row r="101" spans="1:10" hidden="1" x14ac:dyDescent="0.3">
      <c r="A101" s="264">
        <v>3211</v>
      </c>
      <c r="B101" s="265"/>
      <c r="C101" s="266"/>
      <c r="D101" s="113" t="s">
        <v>34</v>
      </c>
      <c r="E101" s="151">
        <v>0</v>
      </c>
      <c r="F101" s="151">
        <v>0</v>
      </c>
      <c r="G101" s="151">
        <v>30</v>
      </c>
    </row>
    <row r="102" spans="1:10" ht="26.4" hidden="1" x14ac:dyDescent="0.3">
      <c r="A102" s="264">
        <v>3212</v>
      </c>
      <c r="B102" s="265"/>
      <c r="C102" s="266"/>
      <c r="D102" s="113" t="s">
        <v>36</v>
      </c>
      <c r="E102" s="151">
        <v>0</v>
      </c>
      <c r="F102" s="151">
        <v>0</v>
      </c>
      <c r="G102" s="151">
        <v>150</v>
      </c>
    </row>
    <row r="103" spans="1:10" hidden="1" x14ac:dyDescent="0.3">
      <c r="A103" s="264">
        <v>3213</v>
      </c>
      <c r="B103" s="265"/>
      <c r="C103" s="266"/>
      <c r="D103" s="113" t="s">
        <v>188</v>
      </c>
      <c r="E103" s="151">
        <v>0</v>
      </c>
      <c r="F103" s="151">
        <v>0</v>
      </c>
      <c r="G103" s="151">
        <v>0</v>
      </c>
    </row>
    <row r="104" spans="1:10" hidden="1" x14ac:dyDescent="0.3">
      <c r="A104" s="264">
        <v>3236</v>
      </c>
      <c r="B104" s="265"/>
      <c r="C104" s="266"/>
      <c r="D104" s="113" t="s">
        <v>47</v>
      </c>
      <c r="E104" s="151">
        <v>0</v>
      </c>
      <c r="F104" s="151">
        <v>0</v>
      </c>
      <c r="G104" s="151">
        <v>0</v>
      </c>
    </row>
    <row r="105" spans="1:10" hidden="1" x14ac:dyDescent="0.3">
      <c r="A105" s="264">
        <v>3237</v>
      </c>
      <c r="B105" s="265"/>
      <c r="C105" s="266"/>
      <c r="D105" s="113" t="s">
        <v>48</v>
      </c>
      <c r="E105" s="151">
        <v>0</v>
      </c>
      <c r="F105" s="151">
        <v>0</v>
      </c>
      <c r="G105" s="151">
        <v>0</v>
      </c>
    </row>
    <row r="106" spans="1:10" ht="26.25" customHeight="1" x14ac:dyDescent="0.3">
      <c r="A106" s="254" t="s">
        <v>62</v>
      </c>
      <c r="B106" s="255"/>
      <c r="C106" s="256"/>
      <c r="D106" s="103" t="s">
        <v>63</v>
      </c>
      <c r="E106" s="149">
        <f t="shared" ref="E106:E108" si="49">E107</f>
        <v>531</v>
      </c>
      <c r="F106" s="149">
        <f t="shared" ref="F106:G107" si="50">F107</f>
        <v>0</v>
      </c>
      <c r="G106" s="149">
        <f t="shared" si="50"/>
        <v>531</v>
      </c>
      <c r="J106" s="34"/>
    </row>
    <row r="107" spans="1:10" x14ac:dyDescent="0.3">
      <c r="A107" s="245" t="s">
        <v>73</v>
      </c>
      <c r="B107" s="246"/>
      <c r="C107" s="247"/>
      <c r="D107" s="105" t="s">
        <v>9</v>
      </c>
      <c r="E107" s="145">
        <f t="shared" si="49"/>
        <v>531</v>
      </c>
      <c r="F107" s="145">
        <f t="shared" si="50"/>
        <v>0</v>
      </c>
      <c r="G107" s="145">
        <f t="shared" si="50"/>
        <v>531</v>
      </c>
    </row>
    <row r="108" spans="1:10" x14ac:dyDescent="0.3">
      <c r="A108" s="121">
        <v>32</v>
      </c>
      <c r="B108" s="124"/>
      <c r="C108" s="125"/>
      <c r="D108" s="106" t="s">
        <v>22</v>
      </c>
      <c r="E108" s="146">
        <f t="shared" si="49"/>
        <v>531</v>
      </c>
      <c r="F108" s="146">
        <f t="shared" ref="F108:G108" si="51">F109</f>
        <v>0</v>
      </c>
      <c r="G108" s="146">
        <f t="shared" si="51"/>
        <v>531</v>
      </c>
    </row>
    <row r="109" spans="1:10" hidden="1" x14ac:dyDescent="0.3">
      <c r="A109" s="248">
        <v>3237</v>
      </c>
      <c r="B109" s="249"/>
      <c r="C109" s="250"/>
      <c r="D109" s="107" t="s">
        <v>64</v>
      </c>
      <c r="E109" s="148">
        <v>531</v>
      </c>
      <c r="F109" s="148">
        <v>0</v>
      </c>
      <c r="G109" s="148">
        <v>531</v>
      </c>
    </row>
    <row r="110" spans="1:10" ht="25.5" customHeight="1" x14ac:dyDescent="0.3">
      <c r="A110" s="257" t="s">
        <v>92</v>
      </c>
      <c r="B110" s="260"/>
      <c r="C110" s="261"/>
      <c r="D110" s="104" t="s">
        <v>93</v>
      </c>
      <c r="E110" s="150">
        <f>E111+E115</f>
        <v>0</v>
      </c>
      <c r="F110" s="150">
        <f>F111+F115</f>
        <v>0</v>
      </c>
      <c r="G110" s="150">
        <f>G111+G115</f>
        <v>0</v>
      </c>
    </row>
    <row r="111" spans="1:10" ht="25.5" customHeight="1" x14ac:dyDescent="0.3">
      <c r="A111" s="254" t="s">
        <v>123</v>
      </c>
      <c r="B111" s="255"/>
      <c r="C111" s="256"/>
      <c r="D111" s="103" t="s">
        <v>89</v>
      </c>
      <c r="E111" s="149">
        <f t="shared" ref="E111:G112" si="52">E112</f>
        <v>0</v>
      </c>
      <c r="F111" s="149">
        <f t="shared" si="52"/>
        <v>0</v>
      </c>
      <c r="G111" s="149">
        <f t="shared" si="52"/>
        <v>0</v>
      </c>
    </row>
    <row r="112" spans="1:10" x14ac:dyDescent="0.3">
      <c r="A112" s="245" t="s">
        <v>73</v>
      </c>
      <c r="B112" s="262"/>
      <c r="C112" s="263"/>
      <c r="D112" s="105" t="s">
        <v>9</v>
      </c>
      <c r="E112" s="145">
        <f t="shared" si="52"/>
        <v>0</v>
      </c>
      <c r="F112" s="145">
        <f t="shared" si="52"/>
        <v>0</v>
      </c>
      <c r="G112" s="145">
        <f t="shared" si="52"/>
        <v>0</v>
      </c>
    </row>
    <row r="113" spans="1:7" ht="26.4" x14ac:dyDescent="0.3">
      <c r="A113" s="121">
        <v>42</v>
      </c>
      <c r="B113" s="124"/>
      <c r="C113" s="125"/>
      <c r="D113" s="106" t="s">
        <v>144</v>
      </c>
      <c r="E113" s="146">
        <f t="shared" ref="E113:G113" si="53">SUM(E114:E114)</f>
        <v>0</v>
      </c>
      <c r="F113" s="146">
        <f t="shared" si="53"/>
        <v>0</v>
      </c>
      <c r="G113" s="146">
        <f t="shared" si="53"/>
        <v>0</v>
      </c>
    </row>
    <row r="114" spans="1:7" hidden="1" x14ac:dyDescent="0.3">
      <c r="A114" s="248">
        <v>4221</v>
      </c>
      <c r="B114" s="249"/>
      <c r="C114" s="250"/>
      <c r="D114" s="107" t="s">
        <v>90</v>
      </c>
      <c r="E114" s="148">
        <v>0</v>
      </c>
      <c r="F114" s="148">
        <v>0</v>
      </c>
      <c r="G114" s="148">
        <v>0</v>
      </c>
    </row>
    <row r="115" spans="1:7" ht="24" customHeight="1" x14ac:dyDescent="0.3">
      <c r="A115" s="254" t="s">
        <v>60</v>
      </c>
      <c r="B115" s="255"/>
      <c r="C115" s="256"/>
      <c r="D115" s="103" t="s">
        <v>103</v>
      </c>
      <c r="E115" s="149">
        <f t="shared" ref="E115:G115" si="54">E116</f>
        <v>0</v>
      </c>
      <c r="F115" s="149">
        <f t="shared" si="54"/>
        <v>0</v>
      </c>
      <c r="G115" s="149">
        <f t="shared" si="54"/>
        <v>0</v>
      </c>
    </row>
    <row r="116" spans="1:7" x14ac:dyDescent="0.3">
      <c r="A116" s="245" t="s">
        <v>32</v>
      </c>
      <c r="B116" s="246"/>
      <c r="C116" s="247"/>
      <c r="D116" s="105" t="s">
        <v>33</v>
      </c>
      <c r="E116" s="145">
        <f t="shared" ref="E116" si="55">E118</f>
        <v>0</v>
      </c>
      <c r="F116" s="145">
        <f t="shared" ref="F116:G116" si="56">F118</f>
        <v>0</v>
      </c>
      <c r="G116" s="145">
        <f t="shared" si="56"/>
        <v>0</v>
      </c>
    </row>
    <row r="117" spans="1:7" ht="26.4" x14ac:dyDescent="0.3">
      <c r="A117" s="121">
        <v>45</v>
      </c>
      <c r="B117" s="124"/>
      <c r="C117" s="125"/>
      <c r="D117" s="106" t="s">
        <v>142</v>
      </c>
      <c r="E117" s="146">
        <f t="shared" ref="E117:G117" si="57">E118</f>
        <v>0</v>
      </c>
      <c r="F117" s="146">
        <f t="shared" si="57"/>
        <v>0</v>
      </c>
      <c r="G117" s="146">
        <f t="shared" si="57"/>
        <v>0</v>
      </c>
    </row>
    <row r="118" spans="1:7" ht="18.75" hidden="1" customHeight="1" x14ac:dyDescent="0.3">
      <c r="A118" s="248">
        <v>4511</v>
      </c>
      <c r="B118" s="249"/>
      <c r="C118" s="250"/>
      <c r="D118" s="107" t="s">
        <v>104</v>
      </c>
      <c r="E118" s="148">
        <v>0</v>
      </c>
      <c r="F118" s="148">
        <v>0</v>
      </c>
      <c r="G118" s="148">
        <v>0</v>
      </c>
    </row>
    <row r="119" spans="1:7" ht="25.5" customHeight="1" x14ac:dyDescent="0.3">
      <c r="A119" s="267" t="s">
        <v>189</v>
      </c>
      <c r="B119" s="268"/>
      <c r="C119" s="269"/>
      <c r="D119" s="111" t="s">
        <v>190</v>
      </c>
      <c r="E119" s="152">
        <f t="shared" ref="E119:E121" si="58">E120</f>
        <v>1000</v>
      </c>
      <c r="F119" s="152">
        <f t="shared" ref="F119:F121" si="59">F120</f>
        <v>0</v>
      </c>
      <c r="G119" s="152">
        <f t="shared" ref="G119:G121" si="60">G120</f>
        <v>1000</v>
      </c>
    </row>
    <row r="120" spans="1:7" ht="18.75" customHeight="1" x14ac:dyDescent="0.3">
      <c r="A120" s="270" t="s">
        <v>73</v>
      </c>
      <c r="B120" s="271"/>
      <c r="C120" s="272"/>
      <c r="D120" s="114" t="s">
        <v>9</v>
      </c>
      <c r="E120" s="159">
        <f t="shared" si="58"/>
        <v>1000</v>
      </c>
      <c r="F120" s="159">
        <f t="shared" si="59"/>
        <v>0</v>
      </c>
      <c r="G120" s="159">
        <f t="shared" si="60"/>
        <v>1000</v>
      </c>
    </row>
    <row r="121" spans="1:7" ht="27" customHeight="1" x14ac:dyDescent="0.3">
      <c r="A121" s="121">
        <v>42</v>
      </c>
      <c r="B121" s="124"/>
      <c r="C121" s="125"/>
      <c r="D121" s="112" t="s">
        <v>161</v>
      </c>
      <c r="E121" s="153">
        <f t="shared" si="58"/>
        <v>1000</v>
      </c>
      <c r="F121" s="153">
        <f t="shared" si="59"/>
        <v>0</v>
      </c>
      <c r="G121" s="153">
        <f t="shared" si="60"/>
        <v>1000</v>
      </c>
    </row>
    <row r="122" spans="1:7" ht="18.75" hidden="1" customHeight="1" x14ac:dyDescent="0.3">
      <c r="A122" s="264">
        <v>4241</v>
      </c>
      <c r="B122" s="265"/>
      <c r="C122" s="266"/>
      <c r="D122" s="113" t="s">
        <v>91</v>
      </c>
      <c r="E122" s="147">
        <v>1000</v>
      </c>
      <c r="F122" s="158">
        <v>0</v>
      </c>
      <c r="G122" s="158">
        <v>1000</v>
      </c>
    </row>
    <row r="123" spans="1:7" ht="24" customHeight="1" x14ac:dyDescent="0.3">
      <c r="A123" s="257" t="s">
        <v>107</v>
      </c>
      <c r="B123" s="260"/>
      <c r="C123" s="261"/>
      <c r="D123" s="104" t="s">
        <v>156</v>
      </c>
      <c r="E123" s="160">
        <f t="shared" ref="E123:F123" si="61">E124</f>
        <v>399.62</v>
      </c>
      <c r="F123" s="161">
        <f t="shared" si="61"/>
        <v>0</v>
      </c>
      <c r="G123" s="160">
        <f>G124</f>
        <v>399.62</v>
      </c>
    </row>
    <row r="124" spans="1:7" ht="28.5" customHeight="1" x14ac:dyDescent="0.3">
      <c r="A124" s="242" t="s">
        <v>155</v>
      </c>
      <c r="B124" s="243"/>
      <c r="C124" s="244"/>
      <c r="D124" s="110" t="s">
        <v>156</v>
      </c>
      <c r="E124" s="144">
        <f t="shared" ref="E124:G125" si="62">E125</f>
        <v>399.62</v>
      </c>
      <c r="F124" s="144">
        <f t="shared" si="62"/>
        <v>0</v>
      </c>
      <c r="G124" s="144">
        <f t="shared" si="62"/>
        <v>399.62</v>
      </c>
    </row>
    <row r="125" spans="1:7" ht="15.75" customHeight="1" x14ac:dyDescent="0.3">
      <c r="A125" s="245" t="s">
        <v>73</v>
      </c>
      <c r="B125" s="262"/>
      <c r="C125" s="263"/>
      <c r="D125" s="105" t="s">
        <v>9</v>
      </c>
      <c r="E125" s="145">
        <f t="shared" si="62"/>
        <v>399.62</v>
      </c>
      <c r="F125" s="145">
        <f t="shared" si="62"/>
        <v>0</v>
      </c>
      <c r="G125" s="145">
        <f t="shared" si="62"/>
        <v>399.62</v>
      </c>
    </row>
    <row r="126" spans="1:7" ht="15.75" customHeight="1" x14ac:dyDescent="0.3">
      <c r="A126" s="121">
        <v>32</v>
      </c>
      <c r="B126" s="122"/>
      <c r="C126" s="123"/>
      <c r="D126" s="106" t="s">
        <v>22</v>
      </c>
      <c r="E126" s="147">
        <f t="shared" ref="E126:G126" si="63">E127</f>
        <v>399.62</v>
      </c>
      <c r="F126" s="147">
        <f t="shared" si="63"/>
        <v>0</v>
      </c>
      <c r="G126" s="147">
        <f t="shared" si="63"/>
        <v>399.62</v>
      </c>
    </row>
    <row r="127" spans="1:7" ht="16.5" hidden="1" customHeight="1" x14ac:dyDescent="0.3">
      <c r="A127" s="248">
        <v>3232</v>
      </c>
      <c r="B127" s="252"/>
      <c r="C127" s="253"/>
      <c r="D127" s="107" t="s">
        <v>58</v>
      </c>
      <c r="E127" s="148">
        <v>399.62</v>
      </c>
      <c r="F127" s="148">
        <v>0</v>
      </c>
      <c r="G127" s="148">
        <v>399.62</v>
      </c>
    </row>
    <row r="128" spans="1:7" ht="10.5" customHeight="1" x14ac:dyDescent="0.3">
      <c r="A128" s="118"/>
      <c r="B128" s="119"/>
      <c r="C128" s="120"/>
      <c r="D128" s="107"/>
      <c r="E128" s="148"/>
      <c r="F128" s="148"/>
      <c r="G128" s="148"/>
    </row>
    <row r="129" spans="1:11" ht="26.4" x14ac:dyDescent="0.3">
      <c r="A129" s="251" t="s">
        <v>109</v>
      </c>
      <c r="B129" s="252"/>
      <c r="C129" s="253"/>
      <c r="D129" s="106" t="s">
        <v>95</v>
      </c>
      <c r="E129" s="162">
        <f t="shared" ref="E129:E130" si="64">E130</f>
        <v>1267951</v>
      </c>
      <c r="F129" s="162">
        <f t="shared" ref="F129:G129" si="65">F130</f>
        <v>0</v>
      </c>
      <c r="G129" s="162">
        <f t="shared" si="65"/>
        <v>1267951</v>
      </c>
    </row>
    <row r="130" spans="1:11" ht="26.4" x14ac:dyDescent="0.3">
      <c r="A130" s="254" t="s">
        <v>66</v>
      </c>
      <c r="B130" s="255"/>
      <c r="C130" s="256"/>
      <c r="D130" s="103" t="s">
        <v>67</v>
      </c>
      <c r="E130" s="149">
        <f t="shared" si="64"/>
        <v>1267951</v>
      </c>
      <c r="F130" s="149">
        <f t="shared" ref="F130:G130" si="66">F131</f>
        <v>0</v>
      </c>
      <c r="G130" s="149">
        <f t="shared" si="66"/>
        <v>1267951</v>
      </c>
    </row>
    <row r="131" spans="1:11" ht="26.4" x14ac:dyDescent="0.3">
      <c r="A131" s="257" t="s">
        <v>61</v>
      </c>
      <c r="B131" s="258"/>
      <c r="C131" s="259"/>
      <c r="D131" s="104" t="s">
        <v>95</v>
      </c>
      <c r="E131" s="160">
        <f>E132+E162+E180+E184+E191+E195+E202+E216+E224</f>
        <v>1267951</v>
      </c>
      <c r="F131" s="160">
        <f>F132+F162+F180+F184+F191+F195+F202+F216+F224</f>
        <v>0</v>
      </c>
      <c r="G131" s="160">
        <f>G132+G162+G180+G184+G191+G195+G202+G216+G224</f>
        <v>1267951</v>
      </c>
    </row>
    <row r="132" spans="1:11" ht="24.75" customHeight="1" x14ac:dyDescent="0.3">
      <c r="A132" s="242" t="s">
        <v>31</v>
      </c>
      <c r="B132" s="243"/>
      <c r="C132" s="244"/>
      <c r="D132" s="110" t="s">
        <v>11</v>
      </c>
      <c r="E132" s="144">
        <f>E133+E146+E158</f>
        <v>7401</v>
      </c>
      <c r="F132" s="144">
        <f>F133+F146+F158</f>
        <v>0</v>
      </c>
      <c r="G132" s="144">
        <f>G133+G146+G158</f>
        <v>7401</v>
      </c>
      <c r="K132" s="27"/>
    </row>
    <row r="133" spans="1:11" x14ac:dyDescent="0.3">
      <c r="A133" s="245" t="s">
        <v>68</v>
      </c>
      <c r="B133" s="246"/>
      <c r="C133" s="247"/>
      <c r="D133" s="105" t="s">
        <v>69</v>
      </c>
      <c r="E133" s="145">
        <f t="shared" ref="E133:G133" si="67">E134</f>
        <v>1901</v>
      </c>
      <c r="F133" s="145">
        <f t="shared" si="67"/>
        <v>0</v>
      </c>
      <c r="G133" s="145">
        <f t="shared" si="67"/>
        <v>1901</v>
      </c>
    </row>
    <row r="134" spans="1:11" x14ac:dyDescent="0.3">
      <c r="A134" s="121">
        <v>32</v>
      </c>
      <c r="B134" s="119"/>
      <c r="C134" s="120"/>
      <c r="D134" s="106" t="s">
        <v>22</v>
      </c>
      <c r="E134" s="146">
        <f t="shared" ref="E134:F134" si="68">SUM(E135:E143)</f>
        <v>1901</v>
      </c>
      <c r="F134" s="146">
        <f t="shared" si="68"/>
        <v>0</v>
      </c>
      <c r="G134" s="146">
        <f t="shared" ref="G134" si="69">SUM(G135:G143)</f>
        <v>1901</v>
      </c>
    </row>
    <row r="135" spans="1:11" hidden="1" x14ac:dyDescent="0.3">
      <c r="A135" s="248">
        <v>3211</v>
      </c>
      <c r="B135" s="249"/>
      <c r="C135" s="250"/>
      <c r="D135" s="107" t="s">
        <v>34</v>
      </c>
      <c r="E135" s="148">
        <v>300</v>
      </c>
      <c r="F135" s="148">
        <v>0</v>
      </c>
      <c r="G135" s="148">
        <v>300</v>
      </c>
    </row>
    <row r="136" spans="1:11" hidden="1" x14ac:dyDescent="0.3">
      <c r="A136" s="248">
        <v>3221</v>
      </c>
      <c r="B136" s="249"/>
      <c r="C136" s="250"/>
      <c r="D136" s="107" t="s">
        <v>133</v>
      </c>
      <c r="E136" s="148">
        <v>401</v>
      </c>
      <c r="F136" s="148">
        <v>0</v>
      </c>
      <c r="G136" s="148">
        <v>401</v>
      </c>
    </row>
    <row r="137" spans="1:11" ht="15.75" hidden="1" customHeight="1" x14ac:dyDescent="0.3">
      <c r="A137" s="248">
        <v>3224</v>
      </c>
      <c r="B137" s="249"/>
      <c r="C137" s="250"/>
      <c r="D137" s="107" t="s">
        <v>134</v>
      </c>
      <c r="E137" s="148">
        <v>100</v>
      </c>
      <c r="F137" s="148">
        <v>0</v>
      </c>
      <c r="G137" s="148">
        <v>100</v>
      </c>
    </row>
    <row r="138" spans="1:11" hidden="1" x14ac:dyDescent="0.3">
      <c r="A138" s="248">
        <v>3232</v>
      </c>
      <c r="B138" s="249"/>
      <c r="C138" s="250"/>
      <c r="D138" s="107" t="s">
        <v>58</v>
      </c>
      <c r="E138" s="148">
        <v>100</v>
      </c>
      <c r="F138" s="148">
        <v>0</v>
      </c>
      <c r="G138" s="148">
        <v>100</v>
      </c>
    </row>
    <row r="139" spans="1:11" hidden="1" x14ac:dyDescent="0.3">
      <c r="A139" s="248">
        <v>3233</v>
      </c>
      <c r="B139" s="249"/>
      <c r="C139" s="250"/>
      <c r="D139" s="107" t="s">
        <v>44</v>
      </c>
      <c r="E139" s="148">
        <v>100</v>
      </c>
      <c r="F139" s="148">
        <v>0</v>
      </c>
      <c r="G139" s="148">
        <v>100</v>
      </c>
    </row>
    <row r="140" spans="1:11" hidden="1" x14ac:dyDescent="0.3">
      <c r="A140" s="248">
        <v>3237</v>
      </c>
      <c r="B140" s="249"/>
      <c r="C140" s="250"/>
      <c r="D140" s="107" t="s">
        <v>48</v>
      </c>
      <c r="E140" s="148">
        <v>100</v>
      </c>
      <c r="F140" s="148">
        <v>0</v>
      </c>
      <c r="G140" s="148">
        <v>100</v>
      </c>
    </row>
    <row r="141" spans="1:11" hidden="1" x14ac:dyDescent="0.3">
      <c r="A141" s="248">
        <v>3293</v>
      </c>
      <c r="B141" s="249"/>
      <c r="C141" s="250"/>
      <c r="D141" s="107" t="s">
        <v>52</v>
      </c>
      <c r="E141" s="148">
        <v>100</v>
      </c>
      <c r="F141" s="148">
        <v>0</v>
      </c>
      <c r="G141" s="148">
        <v>100</v>
      </c>
    </row>
    <row r="142" spans="1:11" hidden="1" x14ac:dyDescent="0.3">
      <c r="A142" s="248">
        <v>3295</v>
      </c>
      <c r="B142" s="249"/>
      <c r="C142" s="250"/>
      <c r="D142" s="107" t="s">
        <v>54</v>
      </c>
      <c r="E142" s="148">
        <v>100</v>
      </c>
      <c r="F142" s="148">
        <v>0</v>
      </c>
      <c r="G142" s="148">
        <v>100</v>
      </c>
    </row>
    <row r="143" spans="1:11" hidden="1" x14ac:dyDescent="0.3">
      <c r="A143" s="248">
        <v>3299</v>
      </c>
      <c r="B143" s="249"/>
      <c r="C143" s="250"/>
      <c r="D143" s="107" t="s">
        <v>55</v>
      </c>
      <c r="E143" s="148">
        <v>600</v>
      </c>
      <c r="F143" s="148">
        <v>0</v>
      </c>
      <c r="G143" s="148">
        <v>600</v>
      </c>
    </row>
    <row r="144" spans="1:11" ht="28.5" customHeight="1" x14ac:dyDescent="0.3">
      <c r="A144" s="121">
        <v>37</v>
      </c>
      <c r="B144" s="119"/>
      <c r="C144" s="120"/>
      <c r="D144" s="112" t="s">
        <v>147</v>
      </c>
      <c r="E144" s="147">
        <f t="shared" ref="E144:G144" si="70">E145</f>
        <v>0</v>
      </c>
      <c r="F144" s="147">
        <f t="shared" si="70"/>
        <v>0</v>
      </c>
      <c r="G144" s="147">
        <f t="shared" si="70"/>
        <v>0</v>
      </c>
    </row>
    <row r="145" spans="1:7" ht="15" hidden="1" customHeight="1" x14ac:dyDescent="0.3">
      <c r="A145" s="248">
        <v>3722</v>
      </c>
      <c r="B145" s="249"/>
      <c r="C145" s="250"/>
      <c r="D145" s="107" t="s">
        <v>115</v>
      </c>
      <c r="E145" s="147">
        <v>0</v>
      </c>
      <c r="F145" s="147">
        <v>0</v>
      </c>
      <c r="G145" s="147">
        <v>0</v>
      </c>
    </row>
    <row r="146" spans="1:7" x14ac:dyDescent="0.3">
      <c r="A146" s="245" t="s">
        <v>85</v>
      </c>
      <c r="B146" s="246"/>
      <c r="C146" s="247"/>
      <c r="D146" s="105" t="s">
        <v>117</v>
      </c>
      <c r="E146" s="145">
        <f>E147+E153</f>
        <v>4500</v>
      </c>
      <c r="F146" s="145">
        <f t="shared" ref="F146" si="71">F147+F153</f>
        <v>0</v>
      </c>
      <c r="G146" s="145">
        <f>G147+G153</f>
        <v>4500</v>
      </c>
    </row>
    <row r="147" spans="1:7" x14ac:dyDescent="0.3">
      <c r="A147" s="121">
        <v>32</v>
      </c>
      <c r="B147" s="119"/>
      <c r="C147" s="120"/>
      <c r="D147" s="106" t="s">
        <v>22</v>
      </c>
      <c r="E147" s="146">
        <f>SUM(E148:E152)</f>
        <v>4350</v>
      </c>
      <c r="F147" s="146">
        <f t="shared" ref="F147" si="72">SUM(F148:F152)</f>
        <v>0</v>
      </c>
      <c r="G147" s="146">
        <f>SUM(G148:G152)</f>
        <v>4350</v>
      </c>
    </row>
    <row r="148" spans="1:7" hidden="1" x14ac:dyDescent="0.3">
      <c r="A148" s="248">
        <v>3211</v>
      </c>
      <c r="B148" s="252"/>
      <c r="C148" s="253"/>
      <c r="D148" s="107" t="s">
        <v>34</v>
      </c>
      <c r="E148" s="147">
        <v>0</v>
      </c>
      <c r="F148" s="147">
        <v>0</v>
      </c>
      <c r="G148" s="147">
        <v>0</v>
      </c>
    </row>
    <row r="149" spans="1:7" ht="14.25" hidden="1" customHeight="1" x14ac:dyDescent="0.3">
      <c r="A149" s="248">
        <v>3221</v>
      </c>
      <c r="B149" s="249"/>
      <c r="C149" s="250"/>
      <c r="D149" s="107" t="s">
        <v>157</v>
      </c>
      <c r="E149" s="147">
        <v>0</v>
      </c>
      <c r="F149" s="147">
        <v>0</v>
      </c>
      <c r="G149" s="147">
        <v>0</v>
      </c>
    </row>
    <row r="150" spans="1:7" hidden="1" x14ac:dyDescent="0.3">
      <c r="A150" s="248">
        <v>3232</v>
      </c>
      <c r="B150" s="252"/>
      <c r="C150" s="253"/>
      <c r="D150" s="107" t="s">
        <v>58</v>
      </c>
      <c r="E150" s="148">
        <v>0</v>
      </c>
      <c r="F150" s="148">
        <v>0</v>
      </c>
      <c r="G150" s="148">
        <v>0</v>
      </c>
    </row>
    <row r="151" spans="1:7" hidden="1" x14ac:dyDescent="0.3">
      <c r="A151" s="248">
        <v>3292</v>
      </c>
      <c r="B151" s="249"/>
      <c r="C151" s="250"/>
      <c r="D151" s="107" t="s">
        <v>51</v>
      </c>
      <c r="E151" s="147">
        <v>0</v>
      </c>
      <c r="F151" s="147">
        <v>0</v>
      </c>
      <c r="G151" s="147">
        <v>0</v>
      </c>
    </row>
    <row r="152" spans="1:7" hidden="1" x14ac:dyDescent="0.3">
      <c r="A152" s="248">
        <v>3299</v>
      </c>
      <c r="B152" s="249"/>
      <c r="C152" s="250"/>
      <c r="D152" s="107" t="s">
        <v>55</v>
      </c>
      <c r="E152" s="148">
        <v>4350</v>
      </c>
      <c r="F152" s="148">
        <v>0</v>
      </c>
      <c r="G152" s="148">
        <v>4350</v>
      </c>
    </row>
    <row r="153" spans="1:7" x14ac:dyDescent="0.3">
      <c r="A153" s="121">
        <v>38</v>
      </c>
      <c r="B153" s="124"/>
      <c r="C153" s="125"/>
      <c r="D153" s="106" t="s">
        <v>145</v>
      </c>
      <c r="E153" s="146">
        <f>E154</f>
        <v>150</v>
      </c>
      <c r="F153" s="146">
        <f t="shared" ref="F153" si="73">F154</f>
        <v>0</v>
      </c>
      <c r="G153" s="146">
        <f>G154</f>
        <v>150</v>
      </c>
    </row>
    <row r="154" spans="1:7" hidden="1" x14ac:dyDescent="0.3">
      <c r="A154" s="248">
        <v>3811</v>
      </c>
      <c r="B154" s="249"/>
      <c r="C154" s="250"/>
      <c r="D154" s="107" t="s">
        <v>135</v>
      </c>
      <c r="E154" s="147">
        <v>150</v>
      </c>
      <c r="F154" s="147">
        <v>0</v>
      </c>
      <c r="G154" s="147">
        <v>150</v>
      </c>
    </row>
    <row r="155" spans="1:7" x14ac:dyDescent="0.3">
      <c r="A155" s="121">
        <v>42</v>
      </c>
      <c r="B155" s="124"/>
      <c r="C155" s="125"/>
      <c r="D155" s="106" t="s">
        <v>90</v>
      </c>
      <c r="E155" s="147">
        <f t="shared" ref="E155:G155" si="74">E156</f>
        <v>0</v>
      </c>
      <c r="F155" s="147">
        <f t="shared" ref="F155" si="75">F156</f>
        <v>0</v>
      </c>
      <c r="G155" s="147">
        <f t="shared" si="74"/>
        <v>0</v>
      </c>
    </row>
    <row r="156" spans="1:7" hidden="1" x14ac:dyDescent="0.3">
      <c r="A156" s="248">
        <v>4221</v>
      </c>
      <c r="B156" s="249"/>
      <c r="C156" s="250"/>
      <c r="D156" s="107" t="s">
        <v>158</v>
      </c>
      <c r="E156" s="147">
        <v>0</v>
      </c>
      <c r="F156" s="147">
        <v>0</v>
      </c>
      <c r="G156" s="147">
        <v>0</v>
      </c>
    </row>
    <row r="157" spans="1:7" ht="10.5" customHeight="1" x14ac:dyDescent="0.3">
      <c r="A157" s="118"/>
      <c r="B157" s="124"/>
      <c r="C157" s="125"/>
      <c r="D157" s="107"/>
      <c r="E157" s="148"/>
      <c r="F157" s="148"/>
      <c r="G157" s="163"/>
    </row>
    <row r="158" spans="1:7" x14ac:dyDescent="0.3">
      <c r="A158" s="245" t="s">
        <v>70</v>
      </c>
      <c r="B158" s="246"/>
      <c r="C158" s="247"/>
      <c r="D158" s="105" t="s">
        <v>79</v>
      </c>
      <c r="E158" s="145">
        <f>E159</f>
        <v>1000</v>
      </c>
      <c r="F158" s="145">
        <f t="shared" ref="F158" si="76">F159</f>
        <v>0</v>
      </c>
      <c r="G158" s="145">
        <f>G159</f>
        <v>1000</v>
      </c>
    </row>
    <row r="159" spans="1:7" s="15" customFormat="1" x14ac:dyDescent="0.3">
      <c r="A159" s="121">
        <v>32</v>
      </c>
      <c r="B159" s="122"/>
      <c r="C159" s="123"/>
      <c r="D159" s="106" t="s">
        <v>22</v>
      </c>
      <c r="E159" s="146">
        <f>E160</f>
        <v>1000</v>
      </c>
      <c r="F159" s="146">
        <f>SUM(F160:F160)</f>
        <v>0</v>
      </c>
      <c r="G159" s="146">
        <f>G160</f>
        <v>1000</v>
      </c>
    </row>
    <row r="160" spans="1:7" hidden="1" x14ac:dyDescent="0.3">
      <c r="A160" s="248">
        <v>3299</v>
      </c>
      <c r="B160" s="249"/>
      <c r="C160" s="250"/>
      <c r="D160" s="107" t="s">
        <v>55</v>
      </c>
      <c r="E160" s="148">
        <v>1000</v>
      </c>
      <c r="F160" s="148">
        <v>0</v>
      </c>
      <c r="G160" s="148">
        <v>1000</v>
      </c>
    </row>
    <row r="161" spans="1:7" ht="9" customHeight="1" x14ac:dyDescent="0.3">
      <c r="A161" s="118"/>
      <c r="B161" s="119"/>
      <c r="C161" s="120"/>
      <c r="D161" s="107"/>
      <c r="E161" s="147"/>
      <c r="F161" s="147"/>
      <c r="G161" s="164"/>
    </row>
    <row r="162" spans="1:7" ht="17.25" customHeight="1" x14ac:dyDescent="0.3">
      <c r="A162" s="242" t="s">
        <v>35</v>
      </c>
      <c r="B162" s="243"/>
      <c r="C162" s="244"/>
      <c r="D162" s="110" t="s">
        <v>72</v>
      </c>
      <c r="E162" s="144">
        <f>E163</f>
        <v>1229250</v>
      </c>
      <c r="F162" s="144">
        <f t="shared" ref="F162:G162" si="77">F163</f>
        <v>0</v>
      </c>
      <c r="G162" s="144">
        <f t="shared" si="77"/>
        <v>1229250</v>
      </c>
    </row>
    <row r="163" spans="1:7" x14ac:dyDescent="0.3">
      <c r="A163" s="245" t="s">
        <v>75</v>
      </c>
      <c r="B163" s="246"/>
      <c r="C163" s="247"/>
      <c r="D163" s="105" t="s">
        <v>76</v>
      </c>
      <c r="E163" s="145">
        <f>SUM(E164+E171+E178+E220)</f>
        <v>1229250</v>
      </c>
      <c r="F163" s="145">
        <f>SUM(F164+F171+F178+F220)</f>
        <v>0</v>
      </c>
      <c r="G163" s="145">
        <f>SUM(G164+G171+G178+G220)</f>
        <v>1229250</v>
      </c>
    </row>
    <row r="164" spans="1:7" x14ac:dyDescent="0.3">
      <c r="A164" s="121">
        <v>31</v>
      </c>
      <c r="B164" s="119"/>
      <c r="C164" s="120"/>
      <c r="D164" s="106" t="s">
        <v>12</v>
      </c>
      <c r="E164" s="146">
        <f>SUM(E165:E170)</f>
        <v>1228500</v>
      </c>
      <c r="F164" s="146">
        <f t="shared" ref="F164" si="78">SUM(F165:F170)</f>
        <v>0</v>
      </c>
      <c r="G164" s="146">
        <f>SUM(G165:G170)</f>
        <v>1228500</v>
      </c>
    </row>
    <row r="165" spans="1:7" hidden="1" x14ac:dyDescent="0.3">
      <c r="A165" s="248">
        <v>3111</v>
      </c>
      <c r="B165" s="249"/>
      <c r="C165" s="250"/>
      <c r="D165" s="107" t="s">
        <v>74</v>
      </c>
      <c r="E165" s="148">
        <v>930000</v>
      </c>
      <c r="F165" s="148">
        <v>0</v>
      </c>
      <c r="G165" s="148">
        <v>930000</v>
      </c>
    </row>
    <row r="166" spans="1:7" hidden="1" x14ac:dyDescent="0.3">
      <c r="A166" s="248">
        <v>3113</v>
      </c>
      <c r="B166" s="249"/>
      <c r="C166" s="250"/>
      <c r="D166" s="107" t="s">
        <v>125</v>
      </c>
      <c r="E166" s="148">
        <v>90000</v>
      </c>
      <c r="F166" s="148">
        <v>0</v>
      </c>
      <c r="G166" s="148">
        <v>90000</v>
      </c>
    </row>
    <row r="167" spans="1:7" hidden="1" x14ac:dyDescent="0.3">
      <c r="A167" s="248">
        <v>3114</v>
      </c>
      <c r="B167" s="249"/>
      <c r="C167" s="250"/>
      <c r="D167" s="107" t="s">
        <v>124</v>
      </c>
      <c r="E167" s="148">
        <v>8480</v>
      </c>
      <c r="F167" s="148">
        <v>0</v>
      </c>
      <c r="G167" s="148">
        <v>8480</v>
      </c>
    </row>
    <row r="168" spans="1:7" hidden="1" x14ac:dyDescent="0.3">
      <c r="A168" s="248">
        <v>3121</v>
      </c>
      <c r="B168" s="249"/>
      <c r="C168" s="250"/>
      <c r="D168" s="107" t="s">
        <v>77</v>
      </c>
      <c r="E168" s="148">
        <v>45000</v>
      </c>
      <c r="F168" s="148">
        <v>0</v>
      </c>
      <c r="G168" s="148">
        <v>45000</v>
      </c>
    </row>
    <row r="169" spans="1:7" ht="18" hidden="1" customHeight="1" x14ac:dyDescent="0.3">
      <c r="A169" s="248">
        <v>3132</v>
      </c>
      <c r="B169" s="249"/>
      <c r="C169" s="250"/>
      <c r="D169" s="107" t="s">
        <v>78</v>
      </c>
      <c r="E169" s="148">
        <v>155000</v>
      </c>
      <c r="F169" s="148">
        <v>0</v>
      </c>
      <c r="G169" s="148">
        <v>155000</v>
      </c>
    </row>
    <row r="170" spans="1:7" ht="16.5" hidden="1" customHeight="1" x14ac:dyDescent="0.3">
      <c r="A170" s="248">
        <v>3133</v>
      </c>
      <c r="B170" s="249"/>
      <c r="C170" s="250"/>
      <c r="D170" s="107" t="s">
        <v>136</v>
      </c>
      <c r="E170" s="148">
        <v>20</v>
      </c>
      <c r="F170" s="148">
        <v>0</v>
      </c>
      <c r="G170" s="148">
        <v>20</v>
      </c>
    </row>
    <row r="171" spans="1:7" ht="15.75" customHeight="1" x14ac:dyDescent="0.3">
      <c r="A171" s="121">
        <v>32</v>
      </c>
      <c r="B171" s="119"/>
      <c r="C171" s="120"/>
      <c r="D171" s="106" t="s">
        <v>22</v>
      </c>
      <c r="E171" s="146">
        <f>SUM(E172:E177)</f>
        <v>200</v>
      </c>
      <c r="F171" s="146">
        <f t="shared" ref="F171" si="79">SUM(F172:F177)</f>
        <v>0</v>
      </c>
      <c r="G171" s="146">
        <f>SUM(G172:G177)</f>
        <v>200</v>
      </c>
    </row>
    <row r="172" spans="1:7" hidden="1" x14ac:dyDescent="0.3">
      <c r="A172" s="248">
        <v>3211</v>
      </c>
      <c r="B172" s="249"/>
      <c r="C172" s="250"/>
      <c r="D172" s="107" t="s">
        <v>34</v>
      </c>
      <c r="E172" s="148">
        <v>0</v>
      </c>
      <c r="F172" s="148">
        <v>0</v>
      </c>
      <c r="G172" s="148">
        <v>0</v>
      </c>
    </row>
    <row r="173" spans="1:7" hidden="1" x14ac:dyDescent="0.3">
      <c r="A173" s="248">
        <v>3221</v>
      </c>
      <c r="B173" s="249"/>
      <c r="C173" s="250"/>
      <c r="D173" s="107" t="s">
        <v>160</v>
      </c>
      <c r="E173" s="148">
        <v>0</v>
      </c>
      <c r="F173" s="148"/>
      <c r="G173" s="148">
        <v>0</v>
      </c>
    </row>
    <row r="174" spans="1:7" hidden="1" x14ac:dyDescent="0.3">
      <c r="A174" s="248">
        <v>3236</v>
      </c>
      <c r="B174" s="249"/>
      <c r="C174" s="250"/>
      <c r="D174" s="107" t="s">
        <v>47</v>
      </c>
      <c r="E174" s="148">
        <v>0</v>
      </c>
      <c r="F174" s="148"/>
      <c r="G174" s="148">
        <v>0</v>
      </c>
    </row>
    <row r="175" spans="1:7" hidden="1" x14ac:dyDescent="0.3">
      <c r="A175" s="248">
        <v>3295</v>
      </c>
      <c r="B175" s="249"/>
      <c r="C175" s="250"/>
      <c r="D175" s="107" t="s">
        <v>54</v>
      </c>
      <c r="E175" s="148">
        <v>100</v>
      </c>
      <c r="F175" s="148">
        <v>0</v>
      </c>
      <c r="G175" s="148">
        <v>100</v>
      </c>
    </row>
    <row r="176" spans="1:7" hidden="1" x14ac:dyDescent="0.3">
      <c r="A176" s="248">
        <v>3296</v>
      </c>
      <c r="B176" s="249"/>
      <c r="C176" s="250"/>
      <c r="D176" s="107" t="s">
        <v>137</v>
      </c>
      <c r="E176" s="147">
        <v>100</v>
      </c>
      <c r="F176" s="147">
        <v>0</v>
      </c>
      <c r="G176" s="147">
        <v>100</v>
      </c>
    </row>
    <row r="177" spans="1:10" hidden="1" x14ac:dyDescent="0.3">
      <c r="A177" s="248">
        <v>3299</v>
      </c>
      <c r="B177" s="249"/>
      <c r="C177" s="250"/>
      <c r="D177" s="107" t="s">
        <v>55</v>
      </c>
      <c r="E177" s="147">
        <v>0</v>
      </c>
      <c r="F177" s="147">
        <v>0</v>
      </c>
      <c r="G177" s="147">
        <v>0</v>
      </c>
    </row>
    <row r="178" spans="1:10" x14ac:dyDescent="0.3">
      <c r="A178" s="121">
        <v>34</v>
      </c>
      <c r="B178" s="119"/>
      <c r="C178" s="120"/>
      <c r="D178" s="106" t="s">
        <v>143</v>
      </c>
      <c r="E178" s="146">
        <f>E179</f>
        <v>50</v>
      </c>
      <c r="F178" s="146">
        <f t="shared" ref="F178" si="80">F179</f>
        <v>0</v>
      </c>
      <c r="G178" s="146">
        <f>G179</f>
        <v>50</v>
      </c>
    </row>
    <row r="179" spans="1:10" hidden="1" x14ac:dyDescent="0.3">
      <c r="A179" s="248">
        <v>3433</v>
      </c>
      <c r="B179" s="249"/>
      <c r="C179" s="250"/>
      <c r="D179" s="107" t="s">
        <v>71</v>
      </c>
      <c r="E179" s="147">
        <v>50</v>
      </c>
      <c r="F179" s="147">
        <v>0</v>
      </c>
      <c r="G179" s="147">
        <v>50</v>
      </c>
    </row>
    <row r="180" spans="1:10" ht="27" customHeight="1" x14ac:dyDescent="0.3">
      <c r="A180" s="254" t="s">
        <v>82</v>
      </c>
      <c r="B180" s="255"/>
      <c r="C180" s="256"/>
      <c r="D180" s="103" t="s">
        <v>83</v>
      </c>
      <c r="E180" s="149">
        <f t="shared" ref="E180:G182" si="81">E181</f>
        <v>1000</v>
      </c>
      <c r="F180" s="149">
        <f t="shared" ref="F180" si="82">F181</f>
        <v>0</v>
      </c>
      <c r="G180" s="149">
        <f t="shared" si="81"/>
        <v>1000</v>
      </c>
      <c r="J180" s="34"/>
    </row>
    <row r="181" spans="1:10" x14ac:dyDescent="0.3">
      <c r="A181" s="245" t="s">
        <v>80</v>
      </c>
      <c r="B181" s="246"/>
      <c r="C181" s="247"/>
      <c r="D181" s="105" t="s">
        <v>81</v>
      </c>
      <c r="E181" s="145">
        <f t="shared" si="81"/>
        <v>1000</v>
      </c>
      <c r="F181" s="145">
        <f t="shared" ref="F181" si="83">F182</f>
        <v>0</v>
      </c>
      <c r="G181" s="145">
        <f t="shared" si="81"/>
        <v>1000</v>
      </c>
    </row>
    <row r="182" spans="1:10" x14ac:dyDescent="0.3">
      <c r="A182" s="121">
        <v>32</v>
      </c>
      <c r="B182" s="119"/>
      <c r="C182" s="120"/>
      <c r="D182" s="106" t="s">
        <v>22</v>
      </c>
      <c r="E182" s="146">
        <f t="shared" si="81"/>
        <v>1000</v>
      </c>
      <c r="F182" s="146">
        <f t="shared" ref="F182" si="84">F183</f>
        <v>0</v>
      </c>
      <c r="G182" s="146">
        <f t="shared" si="81"/>
        <v>1000</v>
      </c>
    </row>
    <row r="183" spans="1:10" hidden="1" x14ac:dyDescent="0.3">
      <c r="A183" s="248">
        <v>3299</v>
      </c>
      <c r="B183" s="249"/>
      <c r="C183" s="250"/>
      <c r="D183" s="107" t="s">
        <v>55</v>
      </c>
      <c r="E183" s="148">
        <v>1000</v>
      </c>
      <c r="F183" s="148">
        <v>0</v>
      </c>
      <c r="G183" s="148">
        <v>1000</v>
      </c>
    </row>
    <row r="184" spans="1:10" ht="25.5" customHeight="1" x14ac:dyDescent="0.3">
      <c r="A184" s="254" t="s">
        <v>138</v>
      </c>
      <c r="B184" s="255"/>
      <c r="C184" s="256"/>
      <c r="D184" s="103" t="s">
        <v>139</v>
      </c>
      <c r="E184" s="149">
        <f>E185+E188</f>
        <v>1800</v>
      </c>
      <c r="F184" s="149">
        <f t="shared" ref="F184" si="85">SUM(F185+F190)</f>
        <v>0</v>
      </c>
      <c r="G184" s="149">
        <f>G185+G188</f>
        <v>1800</v>
      </c>
      <c r="J184" s="34"/>
    </row>
    <row r="185" spans="1:10" ht="15" customHeight="1" x14ac:dyDescent="0.3">
      <c r="A185" s="245" t="s">
        <v>148</v>
      </c>
      <c r="B185" s="246"/>
      <c r="C185" s="247"/>
      <c r="D185" s="105" t="s">
        <v>76</v>
      </c>
      <c r="E185" s="145">
        <f t="shared" ref="E185:G186" si="86">E186</f>
        <v>1500</v>
      </c>
      <c r="F185" s="145">
        <f t="shared" ref="F185" si="87">F186</f>
        <v>0</v>
      </c>
      <c r="G185" s="145">
        <f t="shared" si="86"/>
        <v>1500</v>
      </c>
    </row>
    <row r="186" spans="1:10" x14ac:dyDescent="0.3">
      <c r="A186" s="121">
        <v>32</v>
      </c>
      <c r="B186" s="119"/>
      <c r="C186" s="120"/>
      <c r="D186" s="106" t="s">
        <v>22</v>
      </c>
      <c r="E186" s="146">
        <f t="shared" si="86"/>
        <v>1500</v>
      </c>
      <c r="F186" s="146">
        <f t="shared" ref="F186" si="88">F187</f>
        <v>0</v>
      </c>
      <c r="G186" s="146">
        <f t="shared" si="86"/>
        <v>1500</v>
      </c>
    </row>
    <row r="187" spans="1:10" hidden="1" x14ac:dyDescent="0.3">
      <c r="A187" s="248">
        <v>3299</v>
      </c>
      <c r="B187" s="249"/>
      <c r="C187" s="250"/>
      <c r="D187" s="107" t="s">
        <v>55</v>
      </c>
      <c r="E187" s="148">
        <v>1500</v>
      </c>
      <c r="F187" s="148">
        <v>0</v>
      </c>
      <c r="G187" s="148">
        <v>1500</v>
      </c>
    </row>
    <row r="188" spans="1:10" ht="15" customHeight="1" x14ac:dyDescent="0.3">
      <c r="A188" s="245" t="s">
        <v>80</v>
      </c>
      <c r="B188" s="246"/>
      <c r="C188" s="247"/>
      <c r="D188" s="105" t="s">
        <v>81</v>
      </c>
      <c r="E188" s="145">
        <f t="shared" ref="E188:G189" si="89">E189</f>
        <v>300</v>
      </c>
      <c r="F188" s="145">
        <f t="shared" ref="F188" si="90">F189</f>
        <v>0</v>
      </c>
      <c r="G188" s="145">
        <f t="shared" si="89"/>
        <v>300</v>
      </c>
    </row>
    <row r="189" spans="1:10" x14ac:dyDescent="0.3">
      <c r="A189" s="121">
        <v>32</v>
      </c>
      <c r="B189" s="119"/>
      <c r="C189" s="120"/>
      <c r="D189" s="106" t="s">
        <v>22</v>
      </c>
      <c r="E189" s="146">
        <f t="shared" si="89"/>
        <v>300</v>
      </c>
      <c r="F189" s="146">
        <f t="shared" ref="F189" si="91">F190</f>
        <v>0</v>
      </c>
      <c r="G189" s="146">
        <f t="shared" si="89"/>
        <v>300</v>
      </c>
    </row>
    <row r="190" spans="1:10" hidden="1" x14ac:dyDescent="0.3">
      <c r="A190" s="248">
        <v>3299</v>
      </c>
      <c r="B190" s="249"/>
      <c r="C190" s="250"/>
      <c r="D190" s="107" t="s">
        <v>55</v>
      </c>
      <c r="E190" s="148">
        <v>300</v>
      </c>
      <c r="F190" s="148">
        <v>0</v>
      </c>
      <c r="G190" s="148">
        <v>300</v>
      </c>
    </row>
    <row r="191" spans="1:10" ht="28.5" customHeight="1" x14ac:dyDescent="0.3">
      <c r="A191" s="254" t="s">
        <v>141</v>
      </c>
      <c r="B191" s="255"/>
      <c r="C191" s="256"/>
      <c r="D191" s="103" t="s">
        <v>84</v>
      </c>
      <c r="E191" s="149">
        <f t="shared" ref="E191:G192" si="92">E192</f>
        <v>5000</v>
      </c>
      <c r="F191" s="149">
        <f t="shared" ref="F191" si="93">F193</f>
        <v>0</v>
      </c>
      <c r="G191" s="149">
        <f t="shared" si="92"/>
        <v>5000</v>
      </c>
      <c r="J191" s="34"/>
    </row>
    <row r="192" spans="1:10" x14ac:dyDescent="0.3">
      <c r="A192" s="245" t="s">
        <v>85</v>
      </c>
      <c r="B192" s="246"/>
      <c r="C192" s="247"/>
      <c r="D192" s="105" t="s">
        <v>86</v>
      </c>
      <c r="E192" s="145">
        <f t="shared" si="92"/>
        <v>5000</v>
      </c>
      <c r="F192" s="145">
        <f>F194</f>
        <v>0</v>
      </c>
      <c r="G192" s="145">
        <f t="shared" si="92"/>
        <v>5000</v>
      </c>
    </row>
    <row r="193" spans="1:10" x14ac:dyDescent="0.3">
      <c r="A193" s="121">
        <v>32</v>
      </c>
      <c r="B193" s="119"/>
      <c r="C193" s="120"/>
      <c r="D193" s="106" t="s">
        <v>22</v>
      </c>
      <c r="E193" s="146">
        <f t="shared" ref="E193:G193" si="94">E194</f>
        <v>5000</v>
      </c>
      <c r="F193" s="146">
        <f t="shared" si="94"/>
        <v>0</v>
      </c>
      <c r="G193" s="146">
        <f t="shared" si="94"/>
        <v>5000</v>
      </c>
    </row>
    <row r="194" spans="1:10" hidden="1" x14ac:dyDescent="0.3">
      <c r="A194" s="248">
        <v>3299</v>
      </c>
      <c r="B194" s="252"/>
      <c r="C194" s="253"/>
      <c r="D194" s="107" t="s">
        <v>55</v>
      </c>
      <c r="E194" s="148">
        <v>5000</v>
      </c>
      <c r="F194" s="148">
        <v>0</v>
      </c>
      <c r="G194" s="148">
        <v>5000</v>
      </c>
    </row>
    <row r="195" spans="1:10" ht="26.25" customHeight="1" x14ac:dyDescent="0.3">
      <c r="A195" s="254" t="s">
        <v>163</v>
      </c>
      <c r="B195" s="255"/>
      <c r="C195" s="256"/>
      <c r="D195" s="103" t="s">
        <v>87</v>
      </c>
      <c r="E195" s="149">
        <f>E196+E199</f>
        <v>2000</v>
      </c>
      <c r="F195" s="149">
        <f t="shared" ref="F195" si="95">F196+F199</f>
        <v>0</v>
      </c>
      <c r="G195" s="149">
        <f>G196+G199</f>
        <v>2000</v>
      </c>
      <c r="J195" s="34"/>
    </row>
    <row r="196" spans="1:10" x14ac:dyDescent="0.3">
      <c r="A196" s="245" t="s">
        <v>68</v>
      </c>
      <c r="B196" s="246"/>
      <c r="C196" s="247"/>
      <c r="D196" s="105" t="s">
        <v>69</v>
      </c>
      <c r="E196" s="145">
        <f>E197</f>
        <v>100</v>
      </c>
      <c r="F196" s="145">
        <f t="shared" ref="F196" si="96">F198</f>
        <v>0</v>
      </c>
      <c r="G196" s="145">
        <f>G197</f>
        <v>100</v>
      </c>
    </row>
    <row r="197" spans="1:10" x14ac:dyDescent="0.3">
      <c r="A197" s="121">
        <v>32</v>
      </c>
      <c r="B197" s="119"/>
      <c r="C197" s="120"/>
      <c r="D197" s="106" t="s">
        <v>22</v>
      </c>
      <c r="E197" s="146">
        <f t="shared" ref="E197:G197" si="97">E198</f>
        <v>100</v>
      </c>
      <c r="F197" s="146">
        <f t="shared" si="97"/>
        <v>0</v>
      </c>
      <c r="G197" s="146">
        <f t="shared" si="97"/>
        <v>100</v>
      </c>
    </row>
    <row r="198" spans="1:10" hidden="1" x14ac:dyDescent="0.3">
      <c r="A198" s="248">
        <v>3299</v>
      </c>
      <c r="B198" s="252"/>
      <c r="C198" s="253"/>
      <c r="D198" s="107" t="s">
        <v>55</v>
      </c>
      <c r="E198" s="148">
        <v>100</v>
      </c>
      <c r="F198" s="148">
        <v>0</v>
      </c>
      <c r="G198" s="148">
        <v>100</v>
      </c>
    </row>
    <row r="199" spans="1:10" x14ac:dyDescent="0.3">
      <c r="A199" s="245" t="s">
        <v>70</v>
      </c>
      <c r="B199" s="246"/>
      <c r="C199" s="247"/>
      <c r="D199" s="105" t="s">
        <v>88</v>
      </c>
      <c r="E199" s="145">
        <f t="shared" ref="E199:G199" si="98">E200</f>
        <v>1900</v>
      </c>
      <c r="F199" s="145">
        <f t="shared" si="98"/>
        <v>0</v>
      </c>
      <c r="G199" s="145">
        <f t="shared" si="98"/>
        <v>1900</v>
      </c>
    </row>
    <row r="200" spans="1:10" x14ac:dyDescent="0.3">
      <c r="A200" s="121">
        <v>32</v>
      </c>
      <c r="B200" s="119"/>
      <c r="C200" s="120"/>
      <c r="D200" s="106" t="s">
        <v>22</v>
      </c>
      <c r="E200" s="146">
        <f t="shared" ref="E200:G200" si="99">E201</f>
        <v>1900</v>
      </c>
      <c r="F200" s="146">
        <f t="shared" si="99"/>
        <v>0</v>
      </c>
      <c r="G200" s="146">
        <f t="shared" si="99"/>
        <v>1900</v>
      </c>
    </row>
    <row r="201" spans="1:10" hidden="1" x14ac:dyDescent="0.3">
      <c r="A201" s="248">
        <v>3299</v>
      </c>
      <c r="B201" s="252"/>
      <c r="C201" s="253"/>
      <c r="D201" s="107" t="s">
        <v>55</v>
      </c>
      <c r="E201" s="148">
        <v>1900</v>
      </c>
      <c r="F201" s="148">
        <v>0</v>
      </c>
      <c r="G201" s="148">
        <v>1900</v>
      </c>
    </row>
    <row r="202" spans="1:10" ht="27.75" customHeight="1" x14ac:dyDescent="0.3">
      <c r="A202" s="254" t="s">
        <v>126</v>
      </c>
      <c r="B202" s="255"/>
      <c r="C202" s="256"/>
      <c r="D202" s="103" t="s">
        <v>89</v>
      </c>
      <c r="E202" s="149">
        <f t="shared" ref="E202:G202" si="100">E203+E208+E213</f>
        <v>1500</v>
      </c>
      <c r="F202" s="149">
        <f t="shared" ref="F202" si="101">F203+F208+F213</f>
        <v>0</v>
      </c>
      <c r="G202" s="149">
        <f t="shared" si="100"/>
        <v>1500</v>
      </c>
      <c r="J202" s="35"/>
    </row>
    <row r="203" spans="1:10" x14ac:dyDescent="0.3">
      <c r="A203" s="245" t="s">
        <v>68</v>
      </c>
      <c r="B203" s="246"/>
      <c r="C203" s="247"/>
      <c r="D203" s="105" t="s">
        <v>69</v>
      </c>
      <c r="E203" s="145">
        <f t="shared" ref="E203:G203" si="102">E204</f>
        <v>150</v>
      </c>
      <c r="F203" s="145">
        <f t="shared" si="102"/>
        <v>0</v>
      </c>
      <c r="G203" s="145">
        <f t="shared" si="102"/>
        <v>150</v>
      </c>
    </row>
    <row r="204" spans="1:10" ht="26.4" x14ac:dyDescent="0.3">
      <c r="A204" s="121">
        <v>42</v>
      </c>
      <c r="B204" s="119"/>
      <c r="C204" s="120"/>
      <c r="D204" s="106" t="s">
        <v>144</v>
      </c>
      <c r="E204" s="146">
        <f t="shared" ref="E204:G204" si="103">SUM(E205:E207)</f>
        <v>150</v>
      </c>
      <c r="F204" s="146">
        <f t="shared" ref="F204" si="104">SUM(F205:F207)</f>
        <v>0</v>
      </c>
      <c r="G204" s="146">
        <f t="shared" si="103"/>
        <v>150</v>
      </c>
    </row>
    <row r="205" spans="1:10" hidden="1" x14ac:dyDescent="0.3">
      <c r="A205" s="248">
        <v>4221</v>
      </c>
      <c r="B205" s="252"/>
      <c r="C205" s="253"/>
      <c r="D205" s="107" t="s">
        <v>90</v>
      </c>
      <c r="E205" s="148">
        <v>0</v>
      </c>
      <c r="F205" s="148">
        <v>0</v>
      </c>
      <c r="G205" s="148">
        <v>0</v>
      </c>
    </row>
    <row r="206" spans="1:10" hidden="1" x14ac:dyDescent="0.3">
      <c r="A206" s="248">
        <v>4227</v>
      </c>
      <c r="B206" s="252"/>
      <c r="C206" s="253"/>
      <c r="D206" s="107" t="s">
        <v>99</v>
      </c>
      <c r="E206" s="148">
        <v>100</v>
      </c>
      <c r="F206" s="148">
        <v>0</v>
      </c>
      <c r="G206" s="148">
        <v>100</v>
      </c>
    </row>
    <row r="207" spans="1:10" hidden="1" x14ac:dyDescent="0.3">
      <c r="A207" s="248">
        <v>4241</v>
      </c>
      <c r="B207" s="252"/>
      <c r="C207" s="253"/>
      <c r="D207" s="107" t="s">
        <v>91</v>
      </c>
      <c r="E207" s="148">
        <v>50</v>
      </c>
      <c r="F207" s="148">
        <v>0</v>
      </c>
      <c r="G207" s="148">
        <v>50</v>
      </c>
    </row>
    <row r="208" spans="1:10" x14ac:dyDescent="0.3">
      <c r="A208" s="245" t="s">
        <v>127</v>
      </c>
      <c r="B208" s="246"/>
      <c r="C208" s="247"/>
      <c r="D208" s="105" t="s">
        <v>128</v>
      </c>
      <c r="E208" s="145">
        <f t="shared" ref="E208:G208" si="105">E209</f>
        <v>1350</v>
      </c>
      <c r="F208" s="145">
        <f t="shared" si="105"/>
        <v>0</v>
      </c>
      <c r="G208" s="145">
        <f t="shared" si="105"/>
        <v>1350</v>
      </c>
    </row>
    <row r="209" spans="1:10" ht="26.4" x14ac:dyDescent="0.3">
      <c r="A209" s="121">
        <v>42</v>
      </c>
      <c r="B209" s="119"/>
      <c r="C209" s="120"/>
      <c r="D209" s="106" t="s">
        <v>144</v>
      </c>
      <c r="E209" s="146">
        <f t="shared" ref="E209" si="106">SUM(E210:E212)</f>
        <v>1350</v>
      </c>
      <c r="F209" s="146">
        <f t="shared" ref="F209:G209" si="107">SUM(F210:F212)</f>
        <v>0</v>
      </c>
      <c r="G209" s="146">
        <f t="shared" si="107"/>
        <v>1350</v>
      </c>
    </row>
    <row r="210" spans="1:10" hidden="1" x14ac:dyDescent="0.3">
      <c r="A210" s="248">
        <v>4221</v>
      </c>
      <c r="B210" s="252"/>
      <c r="C210" s="253"/>
      <c r="D210" s="107" t="s">
        <v>90</v>
      </c>
      <c r="E210" s="148">
        <v>600</v>
      </c>
      <c r="F210" s="148">
        <v>0</v>
      </c>
      <c r="G210" s="148">
        <v>600</v>
      </c>
    </row>
    <row r="211" spans="1:10" ht="15.75" hidden="1" customHeight="1" x14ac:dyDescent="0.3">
      <c r="A211" s="248">
        <v>4227</v>
      </c>
      <c r="B211" s="252"/>
      <c r="C211" s="253"/>
      <c r="D211" s="107" t="s">
        <v>99</v>
      </c>
      <c r="E211" s="148">
        <v>500</v>
      </c>
      <c r="F211" s="148">
        <v>0</v>
      </c>
      <c r="G211" s="148">
        <v>500</v>
      </c>
    </row>
    <row r="212" spans="1:10" hidden="1" x14ac:dyDescent="0.3">
      <c r="A212" s="248">
        <v>4241</v>
      </c>
      <c r="B212" s="252"/>
      <c r="C212" s="253"/>
      <c r="D212" s="107" t="s">
        <v>91</v>
      </c>
      <c r="E212" s="148">
        <v>250</v>
      </c>
      <c r="F212" s="148">
        <v>0</v>
      </c>
      <c r="G212" s="148">
        <v>250</v>
      </c>
    </row>
    <row r="213" spans="1:10" ht="15" customHeight="1" x14ac:dyDescent="0.3">
      <c r="A213" s="245" t="s">
        <v>70</v>
      </c>
      <c r="B213" s="246"/>
      <c r="C213" s="247"/>
      <c r="D213" s="105" t="s">
        <v>88</v>
      </c>
      <c r="E213" s="145">
        <f t="shared" ref="E213:G213" si="108">E214</f>
        <v>0</v>
      </c>
      <c r="F213" s="145">
        <f t="shared" si="108"/>
        <v>0</v>
      </c>
      <c r="G213" s="145">
        <f t="shared" si="108"/>
        <v>0</v>
      </c>
    </row>
    <row r="214" spans="1:10" ht="26.4" x14ac:dyDescent="0.3">
      <c r="A214" s="121">
        <v>42</v>
      </c>
      <c r="B214" s="124"/>
      <c r="C214" s="125"/>
      <c r="D214" s="106" t="s">
        <v>161</v>
      </c>
      <c r="E214" s="146">
        <f t="shared" ref="E214:G214" si="109">E215</f>
        <v>0</v>
      </c>
      <c r="F214" s="146">
        <f t="shared" si="109"/>
        <v>0</v>
      </c>
      <c r="G214" s="146">
        <f t="shared" si="109"/>
        <v>0</v>
      </c>
    </row>
    <row r="215" spans="1:10" hidden="1" x14ac:dyDescent="0.3">
      <c r="A215" s="248">
        <v>4241</v>
      </c>
      <c r="B215" s="249"/>
      <c r="C215" s="250"/>
      <c r="D215" s="107" t="s">
        <v>91</v>
      </c>
      <c r="E215" s="148">
        <v>0</v>
      </c>
      <c r="F215" s="148">
        <v>0</v>
      </c>
      <c r="G215" s="148">
        <v>0</v>
      </c>
    </row>
    <row r="216" spans="1:10" ht="28.5" customHeight="1" x14ac:dyDescent="0.3">
      <c r="A216" s="254" t="s">
        <v>129</v>
      </c>
      <c r="B216" s="255"/>
      <c r="C216" s="256"/>
      <c r="D216" s="103" t="s">
        <v>130</v>
      </c>
      <c r="E216" s="149">
        <f t="shared" ref="E216:G216" si="110">E217</f>
        <v>20000</v>
      </c>
      <c r="F216" s="165">
        <f t="shared" ref="F216" si="111">F217</f>
        <v>0</v>
      </c>
      <c r="G216" s="149">
        <f t="shared" si="110"/>
        <v>20000</v>
      </c>
      <c r="J216" s="35"/>
    </row>
    <row r="217" spans="1:10" x14ac:dyDescent="0.3">
      <c r="A217" s="245" t="s">
        <v>70</v>
      </c>
      <c r="B217" s="246"/>
      <c r="C217" s="247"/>
      <c r="D217" s="105" t="s">
        <v>88</v>
      </c>
      <c r="E217" s="145">
        <f t="shared" ref="E217:G217" si="112">E218</f>
        <v>20000</v>
      </c>
      <c r="F217" s="145">
        <f t="shared" ref="E217:G218" si="113">F218</f>
        <v>0</v>
      </c>
      <c r="G217" s="145">
        <f t="shared" si="112"/>
        <v>20000</v>
      </c>
    </row>
    <row r="218" spans="1:10" x14ac:dyDescent="0.3">
      <c r="A218" s="121">
        <v>37</v>
      </c>
      <c r="B218" s="119"/>
      <c r="C218" s="120"/>
      <c r="D218" s="106" t="s">
        <v>131</v>
      </c>
      <c r="E218" s="146">
        <f t="shared" si="113"/>
        <v>20000</v>
      </c>
      <c r="F218" s="146">
        <f t="shared" ref="F218" si="114">F219</f>
        <v>0</v>
      </c>
      <c r="G218" s="146">
        <f t="shared" si="113"/>
        <v>20000</v>
      </c>
    </row>
    <row r="219" spans="1:10" ht="17.25" hidden="1" customHeight="1" x14ac:dyDescent="0.3">
      <c r="A219" s="248">
        <v>3722</v>
      </c>
      <c r="B219" s="252"/>
      <c r="C219" s="253"/>
      <c r="D219" s="107" t="s">
        <v>115</v>
      </c>
      <c r="E219" s="148">
        <v>20000</v>
      </c>
      <c r="F219" s="148">
        <v>0</v>
      </c>
      <c r="G219" s="148">
        <v>20000</v>
      </c>
    </row>
    <row r="220" spans="1:10" ht="25.5" customHeight="1" x14ac:dyDescent="0.3">
      <c r="A220" s="254" t="s">
        <v>265</v>
      </c>
      <c r="B220" s="255"/>
      <c r="C220" s="256"/>
      <c r="D220" s="117" t="s">
        <v>266</v>
      </c>
      <c r="E220" s="166">
        <f t="shared" ref="E220:G222" si="115">E221</f>
        <v>500</v>
      </c>
      <c r="F220" s="166">
        <f t="shared" si="115"/>
        <v>0</v>
      </c>
      <c r="G220" s="166">
        <f t="shared" si="115"/>
        <v>500</v>
      </c>
    </row>
    <row r="221" spans="1:10" ht="17.25" customHeight="1" x14ac:dyDescent="0.3">
      <c r="A221" s="245" t="s">
        <v>70</v>
      </c>
      <c r="B221" s="246"/>
      <c r="C221" s="247"/>
      <c r="D221" s="105" t="s">
        <v>88</v>
      </c>
      <c r="E221" s="145">
        <f t="shared" si="115"/>
        <v>500</v>
      </c>
      <c r="F221" s="145">
        <f t="shared" si="115"/>
        <v>0</v>
      </c>
      <c r="G221" s="145">
        <f t="shared" si="115"/>
        <v>500</v>
      </c>
    </row>
    <row r="222" spans="1:10" ht="17.25" customHeight="1" x14ac:dyDescent="0.3">
      <c r="A222" s="121">
        <v>38</v>
      </c>
      <c r="B222" s="126"/>
      <c r="C222" s="127"/>
      <c r="D222" s="106" t="s">
        <v>145</v>
      </c>
      <c r="E222" s="146">
        <f t="shared" si="115"/>
        <v>500</v>
      </c>
      <c r="F222" s="146">
        <v>0</v>
      </c>
      <c r="G222" s="146">
        <f t="shared" si="115"/>
        <v>500</v>
      </c>
    </row>
    <row r="223" spans="1:10" ht="17.25" hidden="1" customHeight="1" x14ac:dyDescent="0.3">
      <c r="A223" s="248">
        <v>3812</v>
      </c>
      <c r="B223" s="249"/>
      <c r="C223" s="250"/>
      <c r="D223" s="107" t="s">
        <v>159</v>
      </c>
      <c r="E223" s="147">
        <v>500</v>
      </c>
      <c r="F223" s="148">
        <v>0</v>
      </c>
      <c r="G223" s="147">
        <v>500</v>
      </c>
    </row>
    <row r="224" spans="1:10" ht="26.4" x14ac:dyDescent="0.3">
      <c r="A224" s="254" t="s">
        <v>132</v>
      </c>
      <c r="B224" s="255"/>
      <c r="C224" s="256"/>
      <c r="D224" s="103" t="s">
        <v>102</v>
      </c>
      <c r="E224" s="149">
        <f t="shared" ref="E224:G224" si="116">E225</f>
        <v>0</v>
      </c>
      <c r="F224" s="149">
        <f t="shared" si="116"/>
        <v>0</v>
      </c>
      <c r="G224" s="149">
        <f t="shared" si="116"/>
        <v>0</v>
      </c>
    </row>
    <row r="225" spans="1:11" x14ac:dyDescent="0.3">
      <c r="A225" s="245" t="s">
        <v>100</v>
      </c>
      <c r="B225" s="246"/>
      <c r="C225" s="247"/>
      <c r="D225" s="105" t="s">
        <v>101</v>
      </c>
      <c r="E225" s="145">
        <f t="shared" ref="E225" si="117">SUM(E226+E230)</f>
        <v>0</v>
      </c>
      <c r="F225" s="145">
        <f t="shared" ref="F225:G225" si="118">SUM(F226+F230)</f>
        <v>0</v>
      </c>
      <c r="G225" s="145">
        <f t="shared" si="118"/>
        <v>0</v>
      </c>
    </row>
    <row r="226" spans="1:11" x14ac:dyDescent="0.3">
      <c r="A226" s="121">
        <v>31</v>
      </c>
      <c r="B226" s="119"/>
      <c r="C226" s="120"/>
      <c r="D226" s="106" t="s">
        <v>12</v>
      </c>
      <c r="E226" s="146">
        <f>SUM(E227:E229)</f>
        <v>0</v>
      </c>
      <c r="F226" s="146">
        <f t="shared" ref="F226:G226" si="119">SUM(F227:F229)</f>
        <v>0</v>
      </c>
      <c r="G226" s="146">
        <f t="shared" si="119"/>
        <v>0</v>
      </c>
    </row>
    <row r="227" spans="1:11" hidden="1" x14ac:dyDescent="0.3">
      <c r="A227" s="248">
        <v>3111</v>
      </c>
      <c r="B227" s="252"/>
      <c r="C227" s="253"/>
      <c r="D227" s="107" t="s">
        <v>74</v>
      </c>
      <c r="E227" s="148">
        <v>0</v>
      </c>
      <c r="F227" s="148">
        <v>0</v>
      </c>
      <c r="G227" s="148">
        <v>0</v>
      </c>
    </row>
    <row r="228" spans="1:11" hidden="1" x14ac:dyDescent="0.3">
      <c r="A228" s="248">
        <v>3121</v>
      </c>
      <c r="B228" s="249"/>
      <c r="C228" s="250"/>
      <c r="D228" s="107" t="s">
        <v>77</v>
      </c>
      <c r="E228" s="148">
        <v>0</v>
      </c>
      <c r="F228" s="148">
        <v>0</v>
      </c>
      <c r="G228" s="148">
        <v>0</v>
      </c>
    </row>
    <row r="229" spans="1:11" ht="26.25" hidden="1" customHeight="1" x14ac:dyDescent="0.3">
      <c r="A229" s="248">
        <v>3132</v>
      </c>
      <c r="B229" s="252"/>
      <c r="C229" s="253"/>
      <c r="D229" s="107" t="s">
        <v>162</v>
      </c>
      <c r="E229" s="148">
        <v>0</v>
      </c>
      <c r="F229" s="148">
        <v>0</v>
      </c>
      <c r="G229" s="148">
        <v>0</v>
      </c>
    </row>
    <row r="230" spans="1:11" ht="17.25" customHeight="1" x14ac:dyDescent="0.3">
      <c r="A230" s="121">
        <v>32</v>
      </c>
      <c r="B230" s="124"/>
      <c r="C230" s="125"/>
      <c r="D230" s="106" t="s">
        <v>22</v>
      </c>
      <c r="E230" s="146">
        <f>E231+E232+E233+E234</f>
        <v>0</v>
      </c>
      <c r="F230" s="146">
        <f t="shared" ref="F230:G230" si="120">F231+F232+F233+F234</f>
        <v>0</v>
      </c>
      <c r="G230" s="146">
        <f t="shared" si="120"/>
        <v>0</v>
      </c>
    </row>
    <row r="231" spans="1:11" hidden="1" x14ac:dyDescent="0.3">
      <c r="A231" s="248">
        <v>3211</v>
      </c>
      <c r="B231" s="252"/>
      <c r="C231" s="253"/>
      <c r="D231" s="107" t="s">
        <v>34</v>
      </c>
      <c r="E231" s="148">
        <v>0</v>
      </c>
      <c r="F231" s="148">
        <v>0</v>
      </c>
      <c r="G231" s="148">
        <v>0</v>
      </c>
    </row>
    <row r="232" spans="1:11" ht="16.5" hidden="1" customHeight="1" x14ac:dyDescent="0.3">
      <c r="A232" s="248">
        <v>3221</v>
      </c>
      <c r="B232" s="249"/>
      <c r="C232" s="250"/>
      <c r="D232" s="107" t="s">
        <v>39</v>
      </c>
      <c r="E232" s="148">
        <v>0</v>
      </c>
      <c r="F232" s="148">
        <v>0</v>
      </c>
      <c r="G232" s="148">
        <v>0</v>
      </c>
    </row>
    <row r="233" spans="1:11" hidden="1" x14ac:dyDescent="0.3">
      <c r="A233" s="248">
        <v>3237</v>
      </c>
      <c r="B233" s="252"/>
      <c r="C233" s="253"/>
      <c r="D233" s="107" t="s">
        <v>48</v>
      </c>
      <c r="E233" s="148">
        <v>0</v>
      </c>
      <c r="F233" s="148">
        <v>0</v>
      </c>
      <c r="G233" s="148">
        <v>0</v>
      </c>
    </row>
    <row r="234" spans="1:11" hidden="1" x14ac:dyDescent="0.3">
      <c r="A234" s="248">
        <v>3299</v>
      </c>
      <c r="B234" s="252"/>
      <c r="C234" s="253"/>
      <c r="D234" s="107" t="s">
        <v>55</v>
      </c>
      <c r="E234" s="148">
        <v>0</v>
      </c>
      <c r="F234" s="148">
        <v>0</v>
      </c>
      <c r="G234" s="148">
        <v>0</v>
      </c>
    </row>
    <row r="235" spans="1:11" x14ac:dyDescent="0.3">
      <c r="I235" s="18"/>
      <c r="J235" s="18"/>
      <c r="K235" s="18"/>
    </row>
  </sheetData>
  <mergeCells count="189">
    <mergeCell ref="A64:C64"/>
    <mergeCell ref="A65:C65"/>
    <mergeCell ref="A67:C67"/>
    <mergeCell ref="A68:C68"/>
    <mergeCell ref="A69:C69"/>
    <mergeCell ref="A70:C70"/>
    <mergeCell ref="A28:C28"/>
    <mergeCell ref="A29:C29"/>
    <mergeCell ref="A32:C32"/>
    <mergeCell ref="A56:C56"/>
    <mergeCell ref="A34:C34"/>
    <mergeCell ref="A35:C35"/>
    <mergeCell ref="A31:C31"/>
    <mergeCell ref="A33:C33"/>
    <mergeCell ref="A30:C30"/>
    <mergeCell ref="A1:G1"/>
    <mergeCell ref="A3:G3"/>
    <mergeCell ref="A6:C6"/>
    <mergeCell ref="A7:C7"/>
    <mergeCell ref="A14:C14"/>
    <mergeCell ref="A24:C24"/>
    <mergeCell ref="A25:C25"/>
    <mergeCell ref="A27:C27"/>
    <mergeCell ref="A21:C21"/>
    <mergeCell ref="A22:C22"/>
    <mergeCell ref="A23:C23"/>
    <mergeCell ref="A15:C15"/>
    <mergeCell ref="A17:C17"/>
    <mergeCell ref="A18:C18"/>
    <mergeCell ref="A16:C16"/>
    <mergeCell ref="A20:C20"/>
    <mergeCell ref="E16:G16"/>
    <mergeCell ref="A8:C8"/>
    <mergeCell ref="A9:C9"/>
    <mergeCell ref="A10:C10"/>
    <mergeCell ref="A11:C11"/>
    <mergeCell ref="A12:C12"/>
    <mergeCell ref="A97:C97"/>
    <mergeCell ref="A41:C41"/>
    <mergeCell ref="A42:C42"/>
    <mergeCell ref="A43:C43"/>
    <mergeCell ref="A44:C44"/>
    <mergeCell ref="A45:C45"/>
    <mergeCell ref="A36:C36"/>
    <mergeCell ref="A37:C37"/>
    <mergeCell ref="A38:C38"/>
    <mergeCell ref="A39:C39"/>
    <mergeCell ref="A40:C40"/>
    <mergeCell ref="A60:C60"/>
    <mergeCell ref="A62:C62"/>
    <mergeCell ref="A63:C63"/>
    <mergeCell ref="A52:C52"/>
    <mergeCell ref="A54:C54"/>
    <mergeCell ref="A55:C55"/>
    <mergeCell ref="A57:C57"/>
    <mergeCell ref="A58:C58"/>
    <mergeCell ref="A46:C46"/>
    <mergeCell ref="A47:C47"/>
    <mergeCell ref="A48:C48"/>
    <mergeCell ref="A50:C50"/>
    <mergeCell ref="A51:C51"/>
    <mergeCell ref="A94:C94"/>
    <mergeCell ref="A95:C95"/>
    <mergeCell ref="A96:C96"/>
    <mergeCell ref="A71:C71"/>
    <mergeCell ref="A72:C72"/>
    <mergeCell ref="A74:C74"/>
    <mergeCell ref="A75:C75"/>
    <mergeCell ref="A76:C76"/>
    <mergeCell ref="A78:C78"/>
    <mergeCell ref="A79:C79"/>
    <mergeCell ref="A80:C80"/>
    <mergeCell ref="A81:C81"/>
    <mergeCell ref="A82:C82"/>
    <mergeCell ref="A83:C83"/>
    <mergeCell ref="A85:C85"/>
    <mergeCell ref="A86:C86"/>
    <mergeCell ref="A87:C87"/>
    <mergeCell ref="A89:C89"/>
    <mergeCell ref="A90:C90"/>
    <mergeCell ref="A91:C91"/>
    <mergeCell ref="A92:C92"/>
    <mergeCell ref="A93:C93"/>
    <mergeCell ref="A162:C162"/>
    <mergeCell ref="A191:C191"/>
    <mergeCell ref="A148:C148"/>
    <mergeCell ref="A150:C150"/>
    <mergeCell ref="A158:C158"/>
    <mergeCell ref="A160:C160"/>
    <mergeCell ref="A163:C163"/>
    <mergeCell ref="A165:C165"/>
    <mergeCell ref="A168:C168"/>
    <mergeCell ref="A169:C169"/>
    <mergeCell ref="A184:C184"/>
    <mergeCell ref="A185:C185"/>
    <mergeCell ref="A152:C152"/>
    <mergeCell ref="A154:C154"/>
    <mergeCell ref="A156:C156"/>
    <mergeCell ref="A166:C166"/>
    <mergeCell ref="A167:C167"/>
    <mergeCell ref="A170:C170"/>
    <mergeCell ref="A172:C172"/>
    <mergeCell ref="A173:C173"/>
    <mergeCell ref="A174:C174"/>
    <mergeCell ref="A194:C194"/>
    <mergeCell ref="A195:C195"/>
    <mergeCell ref="A196:C196"/>
    <mergeCell ref="A198:C198"/>
    <mergeCell ref="A199:C199"/>
    <mergeCell ref="A192:C192"/>
    <mergeCell ref="A175:C175"/>
    <mergeCell ref="A180:C180"/>
    <mergeCell ref="A181:C181"/>
    <mergeCell ref="A187:C187"/>
    <mergeCell ref="A188:C188"/>
    <mergeCell ref="A190:C190"/>
    <mergeCell ref="A176:C176"/>
    <mergeCell ref="A177:C177"/>
    <mergeCell ref="A179:C179"/>
    <mergeCell ref="A183:C183"/>
    <mergeCell ref="A210:C210"/>
    <mergeCell ref="A211:C211"/>
    <mergeCell ref="A212:C212"/>
    <mergeCell ref="A206:C206"/>
    <mergeCell ref="A207:C207"/>
    <mergeCell ref="A208:C208"/>
    <mergeCell ref="A201:C201"/>
    <mergeCell ref="A202:C202"/>
    <mergeCell ref="A203:C203"/>
    <mergeCell ref="A205:C205"/>
    <mergeCell ref="A213:C213"/>
    <mergeCell ref="A229:C229"/>
    <mergeCell ref="A231:C231"/>
    <mergeCell ref="A234:C234"/>
    <mergeCell ref="A224:C224"/>
    <mergeCell ref="A225:C225"/>
    <mergeCell ref="A227:C227"/>
    <mergeCell ref="A217:C217"/>
    <mergeCell ref="A219:C219"/>
    <mergeCell ref="A216:C216"/>
    <mergeCell ref="A233:C233"/>
    <mergeCell ref="A220:C220"/>
    <mergeCell ref="A221:C221"/>
    <mergeCell ref="A215:C215"/>
    <mergeCell ref="A223:C223"/>
    <mergeCell ref="A228:C228"/>
    <mergeCell ref="A232:C232"/>
    <mergeCell ref="A98:C98"/>
    <mergeCell ref="A99:C99"/>
    <mergeCell ref="A101:C101"/>
    <mergeCell ref="A102:C102"/>
    <mergeCell ref="A103:C103"/>
    <mergeCell ref="A104:C104"/>
    <mergeCell ref="A105:C105"/>
    <mergeCell ref="A114:C114"/>
    <mergeCell ref="A122:C122"/>
    <mergeCell ref="A115:C115"/>
    <mergeCell ref="A119:C119"/>
    <mergeCell ref="A120:C120"/>
    <mergeCell ref="A111:C111"/>
    <mergeCell ref="A112:C112"/>
    <mergeCell ref="A106:C106"/>
    <mergeCell ref="A107:C107"/>
    <mergeCell ref="A109:C109"/>
    <mergeCell ref="A110:C110"/>
    <mergeCell ref="A139:C139"/>
    <mergeCell ref="A142:C142"/>
    <mergeCell ref="A145:C145"/>
    <mergeCell ref="A149:C149"/>
    <mergeCell ref="A151:C151"/>
    <mergeCell ref="A138:C138"/>
    <mergeCell ref="A140:C140"/>
    <mergeCell ref="A141:C141"/>
    <mergeCell ref="A143:C143"/>
    <mergeCell ref="A146:C146"/>
    <mergeCell ref="A132:C132"/>
    <mergeCell ref="A133:C133"/>
    <mergeCell ref="A135:C135"/>
    <mergeCell ref="A136:C136"/>
    <mergeCell ref="A137:C137"/>
    <mergeCell ref="A116:C116"/>
    <mergeCell ref="A118:C118"/>
    <mergeCell ref="A129:C129"/>
    <mergeCell ref="A130:C130"/>
    <mergeCell ref="A131:C131"/>
    <mergeCell ref="A123:C123"/>
    <mergeCell ref="A124:C124"/>
    <mergeCell ref="A125:C125"/>
    <mergeCell ref="A127:C127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Silvija Kožić</cp:lastModifiedBy>
  <cp:lastPrinted>2025-10-09T08:06:17Z</cp:lastPrinted>
  <dcterms:created xsi:type="dcterms:W3CDTF">2022-08-12T12:51:27Z</dcterms:created>
  <dcterms:modified xsi:type="dcterms:W3CDTF">2025-10-22T14:50:50Z</dcterms:modified>
</cp:coreProperties>
</file>