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ajnik\AppData\Local\Microsoft\Olk\Attachments\ooa-0426782c-42cc-4d51-8f39-4f92da5f2504\26137827b32b28b1c1126e138480a5ac507d87d021beaef18ac41664db556201\"/>
    </mc:Choice>
  </mc:AlternateContent>
  <xr:revisionPtr revIDLastSave="0" documentId="13_ncr:1_{D4F4D282-09E6-4D43-B49A-4A4EBF6A2ACE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 30.VI.2025." sheetId="15" r:id="rId1"/>
    <sheet name=" Račun prihoda i rashoda" sheetId="3" r:id="rId2"/>
    <sheet name="Prihodi i rahodi po izvorima" sheetId="16" r:id="rId3"/>
    <sheet name="Prema ekonomskoj klasifikaciji" sheetId="13" r:id="rId4"/>
    <sheet name="Rashodi prema funkcijskoj kl" sheetId="5" r:id="rId5"/>
    <sheet name="POSEBNI DIO" sheetId="8" r:id="rId6"/>
    <sheet name="Kontrolna tablica 30.06.2025.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3" l="1"/>
  <c r="J11" i="13"/>
  <c r="I13" i="13"/>
  <c r="J13" i="13"/>
  <c r="I14" i="13"/>
  <c r="J14" i="13"/>
  <c r="J15" i="13"/>
  <c r="I16" i="13"/>
  <c r="J16" i="13"/>
  <c r="I18" i="13"/>
  <c r="J18" i="13"/>
  <c r="I19" i="13"/>
  <c r="J19" i="13"/>
  <c r="I20" i="13"/>
  <c r="J20" i="13"/>
  <c r="I23" i="13"/>
  <c r="J23" i="13"/>
  <c r="I26" i="13"/>
  <c r="J26" i="13"/>
  <c r="I29" i="13"/>
  <c r="J29" i="13"/>
  <c r="I30" i="13"/>
  <c r="J30" i="13"/>
  <c r="I32" i="13"/>
  <c r="J32" i="13"/>
  <c r="I35" i="13"/>
  <c r="J35" i="13"/>
  <c r="I36" i="13"/>
  <c r="J36" i="13"/>
  <c r="I39" i="13"/>
  <c r="I40" i="13"/>
  <c r="J40" i="13"/>
  <c r="F39" i="16"/>
  <c r="E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D30" i="16"/>
  <c r="C30" i="16"/>
  <c r="B30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D12" i="16"/>
  <c r="C12" i="16"/>
  <c r="B12" i="16"/>
  <c r="F30" i="16" l="1"/>
  <c r="F12" i="16"/>
  <c r="E30" i="16"/>
  <c r="E12" i="16"/>
  <c r="E16" i="5" l="1"/>
  <c r="F16" i="5"/>
  <c r="E17" i="5"/>
  <c r="F17" i="5"/>
  <c r="E18" i="5"/>
  <c r="F18" i="5"/>
  <c r="G11" i="15" l="1"/>
  <c r="F11" i="15"/>
  <c r="G9" i="15"/>
  <c r="F9" i="15"/>
  <c r="J28" i="15"/>
  <c r="I28" i="15"/>
  <c r="J13" i="15"/>
  <c r="I13" i="15"/>
  <c r="J12" i="15"/>
  <c r="I12" i="15"/>
  <c r="H11" i="15"/>
  <c r="J10" i="15"/>
  <c r="I10" i="15"/>
  <c r="H9" i="15"/>
  <c r="H14" i="15" l="1"/>
  <c r="J11" i="15"/>
  <c r="G14" i="15"/>
  <c r="G32" i="15" s="1"/>
  <c r="F14" i="15"/>
  <c r="F32" i="15" s="1"/>
  <c r="J14" i="15"/>
  <c r="H29" i="15"/>
  <c r="H32" i="15"/>
  <c r="I9" i="15"/>
  <c r="J9" i="15"/>
  <c r="I11" i="15"/>
  <c r="F29" i="15" l="1"/>
  <c r="I14" i="15"/>
  <c r="J32" i="15"/>
  <c r="I32" i="15"/>
  <c r="I29" i="15"/>
  <c r="J29" i="15"/>
  <c r="C14" i="14" l="1"/>
  <c r="F9" i="14"/>
  <c r="G9" i="14"/>
  <c r="F12" i="14"/>
  <c r="G12" i="14"/>
  <c r="F13" i="14"/>
  <c r="G13" i="14"/>
  <c r="F16" i="14"/>
  <c r="G16" i="14"/>
  <c r="F17" i="14"/>
  <c r="G17" i="14"/>
  <c r="F20" i="14"/>
  <c r="G20" i="14"/>
  <c r="F21" i="14"/>
  <c r="G21" i="14"/>
  <c r="F24" i="14"/>
  <c r="G24" i="14"/>
  <c r="F25" i="14"/>
  <c r="G25" i="14"/>
  <c r="F28" i="14"/>
  <c r="G28" i="14"/>
  <c r="F29" i="14"/>
  <c r="G29" i="14"/>
  <c r="F32" i="14"/>
  <c r="G32" i="14"/>
  <c r="F33" i="14"/>
  <c r="G33" i="14"/>
  <c r="F36" i="14"/>
  <c r="G36" i="14"/>
  <c r="F37" i="14"/>
  <c r="G37" i="14"/>
  <c r="F40" i="14"/>
  <c r="G40" i="14"/>
  <c r="F41" i="14"/>
  <c r="G41" i="14"/>
  <c r="F47" i="14"/>
  <c r="G47" i="14"/>
  <c r="D10" i="14"/>
  <c r="E45" i="14"/>
  <c r="D45" i="14"/>
  <c r="C45" i="14"/>
  <c r="E44" i="14"/>
  <c r="D44" i="14"/>
  <c r="C44" i="14"/>
  <c r="E42" i="14"/>
  <c r="F42" i="14" s="1"/>
  <c r="D42" i="14"/>
  <c r="C42" i="14"/>
  <c r="E38" i="14"/>
  <c r="G38" i="14" s="1"/>
  <c r="D38" i="14"/>
  <c r="C38" i="14"/>
  <c r="E34" i="14"/>
  <c r="D34" i="14"/>
  <c r="C34" i="14"/>
  <c r="E30" i="14"/>
  <c r="D30" i="14"/>
  <c r="C30" i="14"/>
  <c r="E26" i="14"/>
  <c r="D26" i="14"/>
  <c r="C26" i="14"/>
  <c r="E22" i="14"/>
  <c r="F22" i="14" s="1"/>
  <c r="D22" i="14"/>
  <c r="C22" i="14"/>
  <c r="E18" i="14"/>
  <c r="D18" i="14"/>
  <c r="C18" i="14"/>
  <c r="E14" i="14"/>
  <c r="D14" i="14"/>
  <c r="E10" i="14"/>
  <c r="C10" i="14"/>
  <c r="G8" i="14"/>
  <c r="F8" i="14"/>
  <c r="G42" i="14" l="1"/>
  <c r="G22" i="14"/>
  <c r="F38" i="14"/>
  <c r="F34" i="14"/>
  <c r="G34" i="14"/>
  <c r="G30" i="14"/>
  <c r="F30" i="14"/>
  <c r="F26" i="14"/>
  <c r="G26" i="14"/>
  <c r="F45" i="14"/>
  <c r="G18" i="14"/>
  <c r="F18" i="14"/>
  <c r="F44" i="14"/>
  <c r="G14" i="14"/>
  <c r="F14" i="14"/>
  <c r="G45" i="14"/>
  <c r="G44" i="14"/>
  <c r="G10" i="14"/>
  <c r="F10" i="14"/>
  <c r="D46" i="14"/>
  <c r="C46" i="14"/>
  <c r="E46" i="14"/>
  <c r="G46" i="14" l="1"/>
  <c r="C48" i="14"/>
  <c r="F46" i="14"/>
  <c r="E48" i="14"/>
  <c r="G48" i="14" s="1"/>
  <c r="F48" i="14" l="1"/>
  <c r="H41" i="3"/>
  <c r="I41" i="3"/>
  <c r="H42" i="3"/>
  <c r="I42" i="3"/>
  <c r="H43" i="3"/>
  <c r="I43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4" i="3"/>
  <c r="I54" i="3"/>
  <c r="H55" i="3"/>
  <c r="I55" i="3"/>
  <c r="H57" i="3"/>
  <c r="I57" i="3"/>
  <c r="H58" i="3"/>
  <c r="I58" i="3"/>
  <c r="H59" i="3"/>
  <c r="I59" i="3"/>
  <c r="H61" i="3"/>
  <c r="I61" i="3"/>
  <c r="H62" i="3"/>
  <c r="I62" i="3"/>
  <c r="H66" i="3"/>
  <c r="I66" i="3"/>
  <c r="H67" i="3"/>
  <c r="I67" i="3"/>
  <c r="H68" i="3"/>
  <c r="I68" i="3"/>
  <c r="H69" i="3"/>
  <c r="I69" i="3"/>
  <c r="H70" i="3"/>
  <c r="I70" i="3"/>
  <c r="H71" i="3"/>
  <c r="I71" i="3"/>
  <c r="H72" i="3"/>
  <c r="I72" i="3"/>
  <c r="H74" i="3"/>
  <c r="I74" i="3"/>
  <c r="H75" i="3"/>
  <c r="I75" i="3"/>
  <c r="H14" i="3"/>
  <c r="I14" i="3"/>
  <c r="H15" i="3"/>
  <c r="I15" i="3"/>
  <c r="H16" i="3"/>
  <c r="I16" i="3"/>
  <c r="H18" i="3"/>
  <c r="I18" i="3"/>
  <c r="H19" i="3"/>
  <c r="I19" i="3"/>
  <c r="H21" i="3"/>
  <c r="I21" i="3"/>
  <c r="H23" i="3"/>
  <c r="I23" i="3"/>
  <c r="H24" i="3"/>
  <c r="I24" i="3"/>
  <c r="H26" i="3"/>
  <c r="I26" i="3"/>
  <c r="H27" i="3"/>
  <c r="I27" i="3"/>
  <c r="H28" i="3"/>
  <c r="I28" i="3"/>
  <c r="H31" i="3"/>
  <c r="I31" i="3"/>
  <c r="F40" i="3"/>
  <c r="G40" i="3"/>
  <c r="I40" i="3" s="1"/>
  <c r="E40" i="3"/>
  <c r="F44" i="3"/>
  <c r="G44" i="3"/>
  <c r="I44" i="3" s="1"/>
  <c r="H40" i="3" l="1"/>
  <c r="G65" i="3"/>
  <c r="I51" i="13"/>
  <c r="J51" i="13"/>
  <c r="I52" i="13"/>
  <c r="J52" i="13"/>
  <c r="I53" i="13"/>
  <c r="J53" i="13"/>
  <c r="I55" i="13"/>
  <c r="J55" i="13"/>
  <c r="I57" i="13"/>
  <c r="J57" i="13"/>
  <c r="I58" i="13"/>
  <c r="J58" i="13"/>
  <c r="I61" i="13"/>
  <c r="J61" i="13"/>
  <c r="I62" i="13"/>
  <c r="J62" i="13"/>
  <c r="I63" i="13"/>
  <c r="J63" i="13"/>
  <c r="I64" i="13"/>
  <c r="J64" i="13"/>
  <c r="I66" i="13"/>
  <c r="J66" i="13"/>
  <c r="I67" i="13"/>
  <c r="J67" i="13"/>
  <c r="I68" i="13"/>
  <c r="J68" i="13"/>
  <c r="I69" i="13"/>
  <c r="J69" i="13"/>
  <c r="I70" i="13"/>
  <c r="J70" i="13"/>
  <c r="I71" i="13"/>
  <c r="J71" i="13"/>
  <c r="I73" i="13"/>
  <c r="J73" i="13"/>
  <c r="I74" i="13"/>
  <c r="J74" i="13"/>
  <c r="I75" i="13"/>
  <c r="J75" i="13"/>
  <c r="I76" i="13"/>
  <c r="J76" i="13"/>
  <c r="I77" i="13"/>
  <c r="J77" i="13"/>
  <c r="I78" i="13"/>
  <c r="J78" i="13"/>
  <c r="I79" i="13"/>
  <c r="J79" i="13"/>
  <c r="I80" i="13"/>
  <c r="J80" i="13"/>
  <c r="I81" i="13"/>
  <c r="J81" i="13"/>
  <c r="J82" i="13"/>
  <c r="I83" i="13"/>
  <c r="J83" i="13"/>
  <c r="I85" i="13"/>
  <c r="J85" i="13"/>
  <c r="I86" i="13"/>
  <c r="J86" i="13"/>
  <c r="I87" i="13"/>
  <c r="J87" i="13"/>
  <c r="I88" i="13"/>
  <c r="J88" i="13"/>
  <c r="I89" i="13"/>
  <c r="J89" i="13"/>
  <c r="I90" i="13"/>
  <c r="J90" i="13"/>
  <c r="I91" i="13"/>
  <c r="J91" i="13"/>
  <c r="I94" i="13"/>
  <c r="J94" i="13"/>
  <c r="I95" i="13"/>
  <c r="J95" i="13"/>
  <c r="I98" i="13"/>
  <c r="J98" i="13"/>
  <c r="I101" i="13"/>
  <c r="J101" i="13"/>
  <c r="I104" i="13"/>
  <c r="J104" i="13"/>
  <c r="I105" i="13"/>
  <c r="J105" i="13"/>
  <c r="I109" i="13"/>
  <c r="J109" i="13"/>
  <c r="I110" i="13"/>
  <c r="J110" i="13"/>
  <c r="I111" i="13"/>
  <c r="J111" i="13"/>
  <c r="I112" i="13"/>
  <c r="J112" i="13"/>
  <c r="I114" i="13"/>
  <c r="J114" i="13"/>
  <c r="G17" i="13"/>
  <c r="H17" i="13"/>
  <c r="F17" i="13"/>
  <c r="H10" i="13"/>
  <c r="H12" i="13"/>
  <c r="H22" i="13"/>
  <c r="H25" i="13"/>
  <c r="H28" i="13"/>
  <c r="H31" i="13"/>
  <c r="H34" i="13"/>
  <c r="H50" i="13"/>
  <c r="H54" i="13"/>
  <c r="H56" i="13"/>
  <c r="H108" i="13"/>
  <c r="H60" i="13"/>
  <c r="H65" i="13"/>
  <c r="H72" i="13"/>
  <c r="H84" i="13"/>
  <c r="H97" i="13"/>
  <c r="H100" i="13"/>
  <c r="H99" i="13" s="1"/>
  <c r="H103" i="13"/>
  <c r="H102" i="13" s="1"/>
  <c r="H93" i="13"/>
  <c r="H92" i="13" s="1"/>
  <c r="H37" i="13"/>
  <c r="H96" i="13"/>
  <c r="H113" i="13"/>
  <c r="H115" i="13"/>
  <c r="J60" i="13" l="1"/>
  <c r="I115" i="13"/>
  <c r="I12" i="13"/>
  <c r="H24" i="13"/>
  <c r="J97" i="13"/>
  <c r="H33" i="13"/>
  <c r="I34" i="13"/>
  <c r="H21" i="13"/>
  <c r="I22" i="13"/>
  <c r="J22" i="13"/>
  <c r="J17" i="13"/>
  <c r="I17" i="13"/>
  <c r="H9" i="13"/>
  <c r="H27" i="13"/>
  <c r="H49" i="13"/>
  <c r="H107" i="13"/>
  <c r="H59" i="13"/>
  <c r="G115" i="13"/>
  <c r="J115" i="13" s="1"/>
  <c r="F115" i="13"/>
  <c r="G113" i="13"/>
  <c r="J113" i="13" s="1"/>
  <c r="F113" i="13"/>
  <c r="I113" i="13" s="1"/>
  <c r="G108" i="13"/>
  <c r="J108" i="13" s="1"/>
  <c r="F108" i="13"/>
  <c r="I108" i="13" s="1"/>
  <c r="G103" i="13"/>
  <c r="G102" i="13" s="1"/>
  <c r="J102" i="13" s="1"/>
  <c r="F103" i="13"/>
  <c r="G100" i="13"/>
  <c r="G99" i="13" s="1"/>
  <c r="J99" i="13" s="1"/>
  <c r="F100" i="13"/>
  <c r="I100" i="13" s="1"/>
  <c r="G97" i="13"/>
  <c r="G96" i="13" s="1"/>
  <c r="J96" i="13" s="1"/>
  <c r="F97" i="13"/>
  <c r="F96" i="13" s="1"/>
  <c r="I96" i="13" s="1"/>
  <c r="G93" i="13"/>
  <c r="G92" i="13" s="1"/>
  <c r="J92" i="13" s="1"/>
  <c r="F93" i="13"/>
  <c r="G84" i="13"/>
  <c r="J84" i="13" s="1"/>
  <c r="F84" i="13"/>
  <c r="I84" i="13" s="1"/>
  <c r="F82" i="13"/>
  <c r="I82" i="13" s="1"/>
  <c r="G72" i="13"/>
  <c r="J72" i="13" s="1"/>
  <c r="F72" i="13"/>
  <c r="I72" i="13" s="1"/>
  <c r="G65" i="13"/>
  <c r="J65" i="13" s="1"/>
  <c r="F65" i="13"/>
  <c r="I65" i="13" s="1"/>
  <c r="G60" i="13"/>
  <c r="F60" i="13"/>
  <c r="I60" i="13" s="1"/>
  <c r="G56" i="13"/>
  <c r="J56" i="13" s="1"/>
  <c r="F56" i="13"/>
  <c r="I56" i="13" s="1"/>
  <c r="G54" i="13"/>
  <c r="J54" i="13" s="1"/>
  <c r="F54" i="13"/>
  <c r="I54" i="13" s="1"/>
  <c r="G50" i="13"/>
  <c r="J50" i="13" s="1"/>
  <c r="F50" i="13"/>
  <c r="I50" i="13" s="1"/>
  <c r="G39" i="13"/>
  <c r="F38" i="13"/>
  <c r="I38" i="13" s="1"/>
  <c r="F37" i="13"/>
  <c r="I37" i="13" s="1"/>
  <c r="G34" i="13"/>
  <c r="G33" i="13" s="1"/>
  <c r="F34" i="13"/>
  <c r="G31" i="13"/>
  <c r="J31" i="13" s="1"/>
  <c r="F31" i="13"/>
  <c r="I31" i="13" s="1"/>
  <c r="G28" i="13"/>
  <c r="J28" i="13" s="1"/>
  <c r="F28" i="13"/>
  <c r="I28" i="13" s="1"/>
  <c r="G25" i="13"/>
  <c r="G24" i="13" s="1"/>
  <c r="F25" i="13"/>
  <c r="I25" i="13" s="1"/>
  <c r="G22" i="13"/>
  <c r="G21" i="13" s="1"/>
  <c r="F22" i="13"/>
  <c r="F15" i="13"/>
  <c r="I15" i="13" s="1"/>
  <c r="G12" i="13"/>
  <c r="J12" i="13" s="1"/>
  <c r="F12" i="13"/>
  <c r="G10" i="13"/>
  <c r="J10" i="13" s="1"/>
  <c r="F10" i="13"/>
  <c r="I10" i="13" s="1"/>
  <c r="H106" i="13" l="1"/>
  <c r="J21" i="13"/>
  <c r="J100" i="13"/>
  <c r="J25" i="13"/>
  <c r="J93" i="13"/>
  <c r="H8" i="13"/>
  <c r="J33" i="13"/>
  <c r="G27" i="13"/>
  <c r="J27" i="13" s="1"/>
  <c r="J39" i="13"/>
  <c r="G38" i="13"/>
  <c r="J49" i="13"/>
  <c r="J34" i="13"/>
  <c r="J103" i="13"/>
  <c r="J24" i="13"/>
  <c r="I97" i="13"/>
  <c r="F21" i="13"/>
  <c r="I21" i="13" s="1"/>
  <c r="F102" i="13"/>
  <c r="I102" i="13" s="1"/>
  <c r="I103" i="13"/>
  <c r="F99" i="13"/>
  <c r="I99" i="13" s="1"/>
  <c r="F92" i="13"/>
  <c r="I92" i="13" s="1"/>
  <c r="I93" i="13"/>
  <c r="F33" i="13"/>
  <c r="I33" i="13" s="1"/>
  <c r="F24" i="13"/>
  <c r="I24" i="13" s="1"/>
  <c r="F9" i="13"/>
  <c r="I9" i="13" s="1"/>
  <c r="H48" i="13"/>
  <c r="G59" i="13"/>
  <c r="G48" i="13" s="1"/>
  <c r="G47" i="13" s="1"/>
  <c r="F107" i="13"/>
  <c r="F27" i="13"/>
  <c r="I27" i="13" s="1"/>
  <c r="G49" i="13"/>
  <c r="G107" i="13"/>
  <c r="G106" i="13" s="1"/>
  <c r="G9" i="13"/>
  <c r="G8" i="13" s="1"/>
  <c r="F49" i="13"/>
  <c r="I49" i="13" s="1"/>
  <c r="F59" i="13"/>
  <c r="I59" i="13" s="1"/>
  <c r="J107" i="13" l="1"/>
  <c r="J38" i="13"/>
  <c r="G37" i="13"/>
  <c r="J37" i="13" s="1"/>
  <c r="J106" i="13"/>
  <c r="J9" i="13"/>
  <c r="J8" i="13"/>
  <c r="H7" i="13"/>
  <c r="H47" i="13"/>
  <c r="J47" i="13" s="1"/>
  <c r="J48" i="13"/>
  <c r="J59" i="13"/>
  <c r="F106" i="13"/>
  <c r="I106" i="13" s="1"/>
  <c r="I107" i="13"/>
  <c r="F8" i="13"/>
  <c r="F7" i="13" s="1"/>
  <c r="F48" i="13"/>
  <c r="F47" i="13" s="1"/>
  <c r="I8" i="13" l="1"/>
  <c r="I7" i="13"/>
  <c r="G7" i="13"/>
  <c r="J7" i="13" s="1"/>
  <c r="I47" i="13"/>
  <c r="I48" i="13"/>
  <c r="D15" i="5" l="1"/>
  <c r="C15" i="5"/>
  <c r="C14" i="5" s="1"/>
  <c r="D14" i="5" l="1"/>
  <c r="F15" i="5"/>
  <c r="F73" i="3"/>
  <c r="G73" i="3"/>
  <c r="F65" i="3"/>
  <c r="I65" i="3" s="1"/>
  <c r="F60" i="3"/>
  <c r="G60" i="3"/>
  <c r="F56" i="3"/>
  <c r="G56" i="3"/>
  <c r="F53" i="3"/>
  <c r="G53" i="3"/>
  <c r="F30" i="3"/>
  <c r="F29" i="3" s="1"/>
  <c r="G30" i="3"/>
  <c r="F25" i="3"/>
  <c r="G25" i="3"/>
  <c r="F22" i="3"/>
  <c r="G22" i="3"/>
  <c r="F17" i="3"/>
  <c r="G17" i="3"/>
  <c r="F20" i="3"/>
  <c r="G20" i="3"/>
  <c r="F13" i="3"/>
  <c r="G13" i="3"/>
  <c r="I13" i="3" l="1"/>
  <c r="I17" i="3"/>
  <c r="I53" i="3"/>
  <c r="I20" i="3"/>
  <c r="I60" i="3"/>
  <c r="I25" i="3"/>
  <c r="I22" i="3"/>
  <c r="G29" i="3"/>
  <c r="I30" i="3"/>
  <c r="I56" i="3"/>
  <c r="I73" i="3"/>
  <c r="F14" i="5"/>
  <c r="G64" i="3"/>
  <c r="F64" i="3"/>
  <c r="F39" i="3"/>
  <c r="G39" i="3"/>
  <c r="G12" i="3"/>
  <c r="F12" i="3"/>
  <c r="F11" i="3" s="1"/>
  <c r="G11" i="3" l="1"/>
  <c r="I64" i="3"/>
  <c r="I39" i="3"/>
  <c r="I29" i="3"/>
  <c r="I11" i="3"/>
  <c r="I12" i="3"/>
  <c r="G38" i="3"/>
  <c r="F38" i="3"/>
  <c r="I38" i="3" l="1"/>
  <c r="G147" i="8"/>
  <c r="G141" i="8"/>
  <c r="G77" i="8"/>
  <c r="G89" i="8"/>
  <c r="G93" i="8"/>
  <c r="G81" i="8"/>
  <c r="E231" i="8"/>
  <c r="G88" i="8" l="1"/>
  <c r="I232" i="8"/>
  <c r="H232" i="8"/>
  <c r="F214" i="8" l="1"/>
  <c r="F128" i="8"/>
  <c r="F81" i="8"/>
  <c r="F77" i="8"/>
  <c r="H84" i="8"/>
  <c r="I84" i="8"/>
  <c r="H85" i="8"/>
  <c r="I85" i="8"/>
  <c r="H86" i="8"/>
  <c r="I86" i="8"/>
  <c r="H89" i="8"/>
  <c r="I89" i="8"/>
  <c r="H90" i="8"/>
  <c r="I90" i="8"/>
  <c r="H91" i="8"/>
  <c r="I91" i="8"/>
  <c r="H92" i="8"/>
  <c r="I92" i="8"/>
  <c r="H93" i="8"/>
  <c r="I93" i="8"/>
  <c r="H94" i="8"/>
  <c r="I94" i="8"/>
  <c r="H95" i="8"/>
  <c r="I95" i="8"/>
  <c r="H96" i="8"/>
  <c r="I96" i="8"/>
  <c r="H97" i="8"/>
  <c r="I97" i="8"/>
  <c r="H98" i="8"/>
  <c r="I98" i="8"/>
  <c r="F88" i="8"/>
  <c r="F87" i="8" s="1"/>
  <c r="E88" i="8"/>
  <c r="E87" i="8" s="1"/>
  <c r="F76" i="8" l="1"/>
  <c r="F75" i="8" s="1"/>
  <c r="H88" i="8"/>
  <c r="I88" i="8"/>
  <c r="G87" i="8"/>
  <c r="G76" i="8"/>
  <c r="F57" i="8"/>
  <c r="F56" i="8" s="1"/>
  <c r="F55" i="8" s="1"/>
  <c r="G57" i="8"/>
  <c r="G56" i="8" s="1"/>
  <c r="G55" i="8" s="1"/>
  <c r="G231" i="8"/>
  <c r="G226" i="8"/>
  <c r="G222" i="8"/>
  <c r="G218" i="8"/>
  <c r="G217" i="8" s="1"/>
  <c r="G216" i="8" s="1"/>
  <c r="G214" i="8"/>
  <c r="G213" i="8" s="1"/>
  <c r="G209" i="8"/>
  <c r="G208" i="8"/>
  <c r="G204" i="8"/>
  <c r="G203" i="8" s="1"/>
  <c r="G200" i="8"/>
  <c r="G199" i="8" s="1"/>
  <c r="G197" i="8"/>
  <c r="G196" i="8" s="1"/>
  <c r="G193" i="8"/>
  <c r="G192" i="8" s="1"/>
  <c r="G191" i="8" s="1"/>
  <c r="G188" i="8"/>
  <c r="G187" i="8" s="1"/>
  <c r="G185" i="8"/>
  <c r="G184" i="8" s="1"/>
  <c r="G181" i="8"/>
  <c r="G180" i="8" s="1"/>
  <c r="G179" i="8" s="1"/>
  <c r="G177" i="8"/>
  <c r="G176" i="8" s="1"/>
  <c r="G173" i="8"/>
  <c r="G166" i="8"/>
  <c r="G159" i="8"/>
  <c r="G158" i="8" s="1"/>
  <c r="G154" i="8"/>
  <c r="G153" i="8" s="1"/>
  <c r="G150" i="8"/>
  <c r="G140" i="8"/>
  <c r="G138" i="8"/>
  <c r="G128" i="8"/>
  <c r="G127" i="8" s="1"/>
  <c r="G120" i="8"/>
  <c r="G119" i="8" s="1"/>
  <c r="G118" i="8" s="1"/>
  <c r="G117" i="8" s="1"/>
  <c r="G115" i="8"/>
  <c r="G114" i="8"/>
  <c r="G113" i="8"/>
  <c r="G111" i="8"/>
  <c r="G110" i="8" s="1"/>
  <c r="G107" i="8"/>
  <c r="G106" i="8" s="1"/>
  <c r="G105" i="8" s="1"/>
  <c r="G102" i="8"/>
  <c r="G101" i="8" s="1"/>
  <c r="G100" i="8" s="1"/>
  <c r="G73" i="8"/>
  <c r="G72" i="8" s="1"/>
  <c r="G70" i="8"/>
  <c r="G69" i="8" s="1"/>
  <c r="G68" i="8" s="1"/>
  <c r="G63" i="8"/>
  <c r="G62" i="8"/>
  <c r="G61" i="8" s="1"/>
  <c r="G53" i="8"/>
  <c r="G30" i="8"/>
  <c r="G22" i="8"/>
  <c r="G21" i="8"/>
  <c r="G20" i="8" s="1"/>
  <c r="G18" i="8" s="1"/>
  <c r="G15" i="8"/>
  <c r="G14" i="8"/>
  <c r="G13" i="8" s="1"/>
  <c r="G12" i="8" s="1"/>
  <c r="G11" i="8" s="1"/>
  <c r="F231" i="8"/>
  <c r="F226" i="8"/>
  <c r="F222" i="8"/>
  <c r="F218" i="8"/>
  <c r="F217" i="8" s="1"/>
  <c r="F216" i="8" s="1"/>
  <c r="F213" i="8"/>
  <c r="F209" i="8"/>
  <c r="F208" i="8" s="1"/>
  <c r="F204" i="8"/>
  <c r="F203" i="8" s="1"/>
  <c r="F200" i="8"/>
  <c r="F199" i="8" s="1"/>
  <c r="F197" i="8"/>
  <c r="F196" i="8" s="1"/>
  <c r="F193" i="8"/>
  <c r="F192" i="8" s="1"/>
  <c r="F191" i="8" s="1"/>
  <c r="F188" i="8"/>
  <c r="F187" i="8" s="1"/>
  <c r="F185" i="8"/>
  <c r="F184" i="8" s="1"/>
  <c r="F181" i="8"/>
  <c r="F180" i="8" s="1"/>
  <c r="F179" i="8" s="1"/>
  <c r="F177" i="8"/>
  <c r="F176" i="8" s="1"/>
  <c r="F175" i="8" s="1"/>
  <c r="F173" i="8"/>
  <c r="F166" i="8"/>
  <c r="F159" i="8"/>
  <c r="F154" i="8"/>
  <c r="F153" i="8" s="1"/>
  <c r="F150" i="8"/>
  <c r="F147" i="8"/>
  <c r="F141" i="8"/>
  <c r="F138" i="8"/>
  <c r="F127" i="8"/>
  <c r="F120" i="8"/>
  <c r="F119" i="8" s="1"/>
  <c r="F118" i="8" s="1"/>
  <c r="F117" i="8" s="1"/>
  <c r="F115" i="8"/>
  <c r="F114" i="8"/>
  <c r="F113" i="8" s="1"/>
  <c r="F111" i="8"/>
  <c r="F110" i="8" s="1"/>
  <c r="F107" i="8"/>
  <c r="F106" i="8" s="1"/>
  <c r="F105" i="8" s="1"/>
  <c r="F102" i="8"/>
  <c r="F101" i="8" s="1"/>
  <c r="F100" i="8" s="1"/>
  <c r="F73" i="8"/>
  <c r="F72" i="8" s="1"/>
  <c r="F70" i="8"/>
  <c r="F69" i="8" s="1"/>
  <c r="F68" i="8" s="1"/>
  <c r="F63" i="8"/>
  <c r="F62" i="8"/>
  <c r="F61" i="8" s="1"/>
  <c r="F53" i="8"/>
  <c r="F30" i="8"/>
  <c r="F22" i="8"/>
  <c r="F21" i="8"/>
  <c r="F20" i="8" s="1"/>
  <c r="F18" i="8" s="1"/>
  <c r="F19" i="8"/>
  <c r="F15" i="8"/>
  <c r="F14" i="8"/>
  <c r="F13" i="8" s="1"/>
  <c r="F12" i="8" s="1"/>
  <c r="F11" i="8" s="1"/>
  <c r="G175" i="8" l="1"/>
  <c r="I176" i="8"/>
  <c r="F158" i="8"/>
  <c r="F157" i="8" s="1"/>
  <c r="G75" i="8"/>
  <c r="F104" i="8"/>
  <c r="G202" i="8"/>
  <c r="G157" i="8"/>
  <c r="G125" i="8" s="1"/>
  <c r="H87" i="8"/>
  <c r="I87" i="8"/>
  <c r="F202" i="8"/>
  <c r="F195" i="8"/>
  <c r="F140" i="8"/>
  <c r="F126" i="8"/>
  <c r="G195" i="8"/>
  <c r="I195" i="8" s="1"/>
  <c r="F221" i="8"/>
  <c r="F220" i="8" s="1"/>
  <c r="F67" i="8"/>
  <c r="F66" i="8" s="1"/>
  <c r="G221" i="8"/>
  <c r="G220" i="8" s="1"/>
  <c r="I220" i="8" s="1"/>
  <c r="F183" i="8"/>
  <c r="G183" i="8"/>
  <c r="G104" i="8"/>
  <c r="G67" i="8" s="1"/>
  <c r="G66" i="8" s="1"/>
  <c r="G29" i="8"/>
  <c r="G28" i="8" s="1"/>
  <c r="G27" i="8" s="1"/>
  <c r="G26" i="8" s="1"/>
  <c r="F29" i="8"/>
  <c r="F28" i="8" s="1"/>
  <c r="F27" i="8" s="1"/>
  <c r="F26" i="8" s="1"/>
  <c r="G19" i="8"/>
  <c r="G126" i="8"/>
  <c r="I11" i="8"/>
  <c r="I12" i="8"/>
  <c r="I13" i="8"/>
  <c r="I14" i="8"/>
  <c r="I15" i="8"/>
  <c r="H16" i="8"/>
  <c r="I16" i="8"/>
  <c r="I18" i="8"/>
  <c r="I19" i="8"/>
  <c r="I20" i="8"/>
  <c r="I21" i="8"/>
  <c r="H22" i="8"/>
  <c r="I22" i="8"/>
  <c r="H23" i="8"/>
  <c r="I23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I53" i="8"/>
  <c r="H54" i="8"/>
  <c r="I54" i="8"/>
  <c r="I55" i="8"/>
  <c r="I56" i="8"/>
  <c r="H57" i="8"/>
  <c r="I57" i="8"/>
  <c r="H58" i="8"/>
  <c r="I58" i="8"/>
  <c r="H59" i="8"/>
  <c r="I59" i="8"/>
  <c r="H60" i="8"/>
  <c r="I60" i="8"/>
  <c r="H61" i="8"/>
  <c r="I61" i="8"/>
  <c r="I62" i="8"/>
  <c r="H63" i="8"/>
  <c r="I63" i="8"/>
  <c r="H64" i="8"/>
  <c r="I64" i="8"/>
  <c r="I68" i="8"/>
  <c r="I69" i="8"/>
  <c r="I70" i="8"/>
  <c r="H71" i="8"/>
  <c r="I71" i="8"/>
  <c r="I72" i="8"/>
  <c r="I73" i="8"/>
  <c r="H74" i="8"/>
  <c r="I74" i="8"/>
  <c r="I75" i="8"/>
  <c r="I76" i="8"/>
  <c r="H77" i="8"/>
  <c r="I77" i="8"/>
  <c r="H78" i="8"/>
  <c r="I78" i="8"/>
  <c r="H79" i="8"/>
  <c r="I79" i="8"/>
  <c r="H80" i="8"/>
  <c r="I80" i="8"/>
  <c r="H81" i="8"/>
  <c r="I81" i="8"/>
  <c r="H82" i="8"/>
  <c r="I82" i="8"/>
  <c r="H83" i="8"/>
  <c r="I83" i="8"/>
  <c r="I100" i="8"/>
  <c r="I101" i="8"/>
  <c r="I102" i="8"/>
  <c r="H103" i="8"/>
  <c r="I103" i="8"/>
  <c r="I105" i="8"/>
  <c r="I106" i="8"/>
  <c r="I107" i="8"/>
  <c r="H108" i="8"/>
  <c r="I108" i="8"/>
  <c r="H109" i="8"/>
  <c r="I109" i="8"/>
  <c r="I110" i="8"/>
  <c r="I111" i="8"/>
  <c r="H112" i="8"/>
  <c r="I112" i="8"/>
  <c r="I113" i="8"/>
  <c r="I114" i="8"/>
  <c r="I115" i="8"/>
  <c r="H116" i="8"/>
  <c r="I116" i="8"/>
  <c r="I117" i="8"/>
  <c r="I118" i="8"/>
  <c r="I119" i="8"/>
  <c r="I120" i="8"/>
  <c r="H121" i="8"/>
  <c r="I121" i="8"/>
  <c r="I127" i="8"/>
  <c r="H128" i="8"/>
  <c r="I128" i="8"/>
  <c r="H129" i="8"/>
  <c r="I129" i="8"/>
  <c r="H130" i="8"/>
  <c r="I130" i="8"/>
  <c r="H131" i="8"/>
  <c r="I131" i="8"/>
  <c r="H132" i="8"/>
  <c r="I132" i="8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I140" i="8"/>
  <c r="I141" i="8"/>
  <c r="H142" i="8"/>
  <c r="I142" i="8"/>
  <c r="H143" i="8"/>
  <c r="I143" i="8"/>
  <c r="H144" i="8"/>
  <c r="I144" i="8"/>
  <c r="H145" i="8"/>
  <c r="I145" i="8"/>
  <c r="H146" i="8"/>
  <c r="I146" i="8"/>
  <c r="I147" i="8"/>
  <c r="H148" i="8"/>
  <c r="I148" i="8"/>
  <c r="I150" i="8"/>
  <c r="H151" i="8"/>
  <c r="I151" i="8"/>
  <c r="H152" i="8"/>
  <c r="I152" i="8"/>
  <c r="I153" i="8"/>
  <c r="I154" i="8"/>
  <c r="H155" i="8"/>
  <c r="I155" i="8"/>
  <c r="I159" i="8"/>
  <c r="H160" i="8"/>
  <c r="I160" i="8"/>
  <c r="H161" i="8"/>
  <c r="I161" i="8"/>
  <c r="H162" i="8"/>
  <c r="I162" i="8"/>
  <c r="H163" i="8"/>
  <c r="I163" i="8"/>
  <c r="H164" i="8"/>
  <c r="I164" i="8"/>
  <c r="H165" i="8"/>
  <c r="I165" i="8"/>
  <c r="I166" i="8"/>
  <c r="H167" i="8"/>
  <c r="I167" i="8"/>
  <c r="H168" i="8"/>
  <c r="I168" i="8"/>
  <c r="H169" i="8"/>
  <c r="I169" i="8"/>
  <c r="H170" i="8"/>
  <c r="I170" i="8"/>
  <c r="H171" i="8"/>
  <c r="I171" i="8"/>
  <c r="H172" i="8"/>
  <c r="I172" i="8"/>
  <c r="H173" i="8"/>
  <c r="I173" i="8"/>
  <c r="H174" i="8"/>
  <c r="I174" i="8"/>
  <c r="H177" i="8"/>
  <c r="I177" i="8"/>
  <c r="H178" i="8"/>
  <c r="I178" i="8"/>
  <c r="I179" i="8"/>
  <c r="I180" i="8"/>
  <c r="I181" i="8"/>
  <c r="H182" i="8"/>
  <c r="I182" i="8"/>
  <c r="I184" i="8"/>
  <c r="I185" i="8"/>
  <c r="H186" i="8"/>
  <c r="I186" i="8"/>
  <c r="I187" i="8"/>
  <c r="I188" i="8"/>
  <c r="H189" i="8"/>
  <c r="I189" i="8"/>
  <c r="H190" i="8"/>
  <c r="I190" i="8"/>
  <c r="I191" i="8"/>
  <c r="I192" i="8"/>
  <c r="I193" i="8"/>
  <c r="H194" i="8"/>
  <c r="I194" i="8"/>
  <c r="I196" i="8"/>
  <c r="I197" i="8"/>
  <c r="H198" i="8"/>
  <c r="I198" i="8"/>
  <c r="I199" i="8"/>
  <c r="H200" i="8"/>
  <c r="I200" i="8"/>
  <c r="H201" i="8"/>
  <c r="I201" i="8"/>
  <c r="I202" i="8"/>
  <c r="I203" i="8"/>
  <c r="H204" i="8"/>
  <c r="I204" i="8"/>
  <c r="H205" i="8"/>
  <c r="I205" i="8"/>
  <c r="H206" i="8"/>
  <c r="I206" i="8"/>
  <c r="H207" i="8"/>
  <c r="I207" i="8"/>
  <c r="H208" i="8"/>
  <c r="I208" i="8"/>
  <c r="I209" i="8"/>
  <c r="H210" i="8"/>
  <c r="I210" i="8"/>
  <c r="H211" i="8"/>
  <c r="I211" i="8"/>
  <c r="H212" i="8"/>
  <c r="I212" i="8"/>
  <c r="I213" i="8"/>
  <c r="I214" i="8"/>
  <c r="H215" i="8"/>
  <c r="I215" i="8"/>
  <c r="I216" i="8"/>
  <c r="H217" i="8"/>
  <c r="I217" i="8"/>
  <c r="I218" i="8"/>
  <c r="H219" i="8"/>
  <c r="I219" i="8"/>
  <c r="I222" i="8"/>
  <c r="H223" i="8"/>
  <c r="I223" i="8"/>
  <c r="H224" i="8"/>
  <c r="I224" i="8"/>
  <c r="H225" i="8"/>
  <c r="I225" i="8"/>
  <c r="I226" i="8"/>
  <c r="H227" i="8"/>
  <c r="I227" i="8"/>
  <c r="H228" i="8"/>
  <c r="I228" i="8"/>
  <c r="H229" i="8"/>
  <c r="I229" i="8"/>
  <c r="H230" i="8"/>
  <c r="I230" i="8"/>
  <c r="I231" i="8"/>
  <c r="H233" i="8"/>
  <c r="I233" i="8"/>
  <c r="H231" i="8"/>
  <c r="E226" i="8"/>
  <c r="H226" i="8" s="1"/>
  <c r="E222" i="8"/>
  <c r="H222" i="8" s="1"/>
  <c r="E218" i="8"/>
  <c r="H218" i="8" s="1"/>
  <c r="E217" i="8"/>
  <c r="E216" i="8" s="1"/>
  <c r="H216" i="8" s="1"/>
  <c r="E214" i="8"/>
  <c r="E213" i="8" s="1"/>
  <c r="H213" i="8" s="1"/>
  <c r="E209" i="8"/>
  <c r="E208" i="8" s="1"/>
  <c r="E204" i="8"/>
  <c r="E203" i="8" s="1"/>
  <c r="H203" i="8" s="1"/>
  <c r="E200" i="8"/>
  <c r="E199" i="8" s="1"/>
  <c r="H199" i="8" s="1"/>
  <c r="E197" i="8"/>
  <c r="E196" i="8" s="1"/>
  <c r="H196" i="8" s="1"/>
  <c r="E193" i="8"/>
  <c r="E192" i="8" s="1"/>
  <c r="E191" i="8" s="1"/>
  <c r="H191" i="8" s="1"/>
  <c r="E188" i="8"/>
  <c r="E187" i="8" s="1"/>
  <c r="H187" i="8" s="1"/>
  <c r="E185" i="8"/>
  <c r="E184" i="8" s="1"/>
  <c r="E181" i="8"/>
  <c r="E180" i="8" s="1"/>
  <c r="E177" i="8"/>
  <c r="E176" i="8" s="1"/>
  <c r="E175" i="8" s="1"/>
  <c r="E173" i="8"/>
  <c r="E166" i="8"/>
  <c r="H166" i="8" s="1"/>
  <c r="E159" i="8"/>
  <c r="H159" i="8" s="1"/>
  <c r="E154" i="8"/>
  <c r="E153" i="8" s="1"/>
  <c r="H153" i="8" s="1"/>
  <c r="E150" i="8"/>
  <c r="H150" i="8" s="1"/>
  <c r="E147" i="8"/>
  <c r="H147" i="8" s="1"/>
  <c r="E141" i="8"/>
  <c r="E140" i="8" s="1"/>
  <c r="H140" i="8" s="1"/>
  <c r="E138" i="8"/>
  <c r="E128" i="8"/>
  <c r="E127" i="8" s="1"/>
  <c r="H127" i="8" s="1"/>
  <c r="E120" i="8"/>
  <c r="E119" i="8" s="1"/>
  <c r="E118" i="8" s="1"/>
  <c r="E117" i="8" s="1"/>
  <c r="H117" i="8" s="1"/>
  <c r="E115" i="8"/>
  <c r="H115" i="8" s="1"/>
  <c r="E114" i="8"/>
  <c r="E113" i="8" s="1"/>
  <c r="H113" i="8" s="1"/>
  <c r="E111" i="8"/>
  <c r="E110" i="8" s="1"/>
  <c r="H110" i="8" s="1"/>
  <c r="E107" i="8"/>
  <c r="H107" i="8" s="1"/>
  <c r="E102" i="8"/>
  <c r="E101" i="8" s="1"/>
  <c r="E100" i="8" s="1"/>
  <c r="H100" i="8" s="1"/>
  <c r="E81" i="8"/>
  <c r="E77" i="8"/>
  <c r="E73" i="8"/>
  <c r="E72" i="8" s="1"/>
  <c r="H72" i="8" s="1"/>
  <c r="E70" i="8"/>
  <c r="E69" i="8" s="1"/>
  <c r="E68" i="8" s="1"/>
  <c r="H68" i="8" s="1"/>
  <c r="E63" i="8"/>
  <c r="E62" i="8"/>
  <c r="E61" i="8" s="1"/>
  <c r="E57" i="8"/>
  <c r="E56" i="8" s="1"/>
  <c r="E55" i="8" s="1"/>
  <c r="H55" i="8" s="1"/>
  <c r="E53" i="8"/>
  <c r="H53" i="8" s="1"/>
  <c r="E30" i="8"/>
  <c r="E22" i="8"/>
  <c r="E21" i="8"/>
  <c r="E19" i="8" s="1"/>
  <c r="H19" i="8" s="1"/>
  <c r="E15" i="8"/>
  <c r="H15" i="8" s="1"/>
  <c r="E14" i="8"/>
  <c r="H14" i="8" s="1"/>
  <c r="H197" i="8" l="1"/>
  <c r="I158" i="8"/>
  <c r="F125" i="8"/>
  <c r="E76" i="8"/>
  <c r="H141" i="8"/>
  <c r="H120" i="8"/>
  <c r="H62" i="8"/>
  <c r="H21" i="8"/>
  <c r="H176" i="8"/>
  <c r="H214" i="8"/>
  <c r="E29" i="8"/>
  <c r="E28" i="8" s="1"/>
  <c r="H209" i="8"/>
  <c r="H193" i="8"/>
  <c r="I157" i="8"/>
  <c r="H175" i="8"/>
  <c r="I175" i="8"/>
  <c r="I221" i="8"/>
  <c r="I104" i="8"/>
  <c r="I183" i="8"/>
  <c r="H119" i="8"/>
  <c r="H102" i="8"/>
  <c r="H118" i="8"/>
  <c r="H101" i="8"/>
  <c r="G124" i="8"/>
  <c r="G123" i="8" s="1"/>
  <c r="F25" i="8"/>
  <c r="F10" i="8" s="1"/>
  <c r="F124" i="8"/>
  <c r="F123" i="8" s="1"/>
  <c r="E13" i="8"/>
  <c r="E12" i="8" s="1"/>
  <c r="E11" i="8" s="1"/>
  <c r="I66" i="8"/>
  <c r="I126" i="8"/>
  <c r="I67" i="8"/>
  <c r="H114" i="8"/>
  <c r="H69" i="8"/>
  <c r="H181" i="8"/>
  <c r="H188" i="8"/>
  <c r="E106" i="8"/>
  <c r="E105" i="8" s="1"/>
  <c r="H105" i="8" s="1"/>
  <c r="H185" i="8"/>
  <c r="E179" i="8"/>
  <c r="H179" i="8" s="1"/>
  <c r="H180" i="8"/>
  <c r="H56" i="8"/>
  <c r="H73" i="8"/>
  <c r="E221" i="8"/>
  <c r="H192" i="8"/>
  <c r="H154" i="8"/>
  <c r="H111" i="8"/>
  <c r="E183" i="8"/>
  <c r="H183" i="8" s="1"/>
  <c r="E195" i="8"/>
  <c r="H195" i="8" s="1"/>
  <c r="H184" i="8"/>
  <c r="H70" i="8"/>
  <c r="G25" i="8"/>
  <c r="G10" i="8" s="1"/>
  <c r="H28" i="8"/>
  <c r="I26" i="8"/>
  <c r="I28" i="8"/>
  <c r="I29" i="8"/>
  <c r="I27" i="8"/>
  <c r="E20" i="8"/>
  <c r="E202" i="8"/>
  <c r="H202" i="8" s="1"/>
  <c r="E126" i="8"/>
  <c r="H126" i="8" s="1"/>
  <c r="E27" i="8"/>
  <c r="E158" i="8"/>
  <c r="H29" i="8" l="1"/>
  <c r="E157" i="8"/>
  <c r="H157" i="8" s="1"/>
  <c r="H158" i="8"/>
  <c r="E18" i="8"/>
  <c r="H18" i="8" s="1"/>
  <c r="H20" i="8"/>
  <c r="E75" i="8"/>
  <c r="H75" i="8" s="1"/>
  <c r="H76" i="8"/>
  <c r="H11" i="8"/>
  <c r="G9" i="8"/>
  <c r="I123" i="8"/>
  <c r="H13" i="8"/>
  <c r="I124" i="8"/>
  <c r="I125" i="8"/>
  <c r="H12" i="8"/>
  <c r="H106" i="8"/>
  <c r="E104" i="8"/>
  <c r="H104" i="8" s="1"/>
  <c r="E26" i="8"/>
  <c r="H27" i="8"/>
  <c r="E220" i="8"/>
  <c r="H220" i="8" s="1"/>
  <c r="H221" i="8"/>
  <c r="I25" i="8"/>
  <c r="E65" i="3"/>
  <c r="H65" i="3" s="1"/>
  <c r="E125" i="8" l="1"/>
  <c r="E67" i="8"/>
  <c r="E66" i="8" s="1"/>
  <c r="H66" i="8" s="1"/>
  <c r="H26" i="8"/>
  <c r="E124" i="8"/>
  <c r="H125" i="8"/>
  <c r="F9" i="8"/>
  <c r="I9" i="8" s="1"/>
  <c r="I10" i="8"/>
  <c r="H67" i="8" l="1"/>
  <c r="E25" i="8"/>
  <c r="E10" i="8" s="1"/>
  <c r="E123" i="8"/>
  <c r="H123" i="8" s="1"/>
  <c r="H124" i="8"/>
  <c r="H76" i="3"/>
  <c r="I76" i="3"/>
  <c r="H25" i="8" l="1"/>
  <c r="H10" i="8"/>
  <c r="E9" i="8"/>
  <c r="H9" i="8" s="1"/>
  <c r="E60" i="3" l="1"/>
  <c r="H60" i="3" s="1"/>
  <c r="E44" i="3"/>
  <c r="H44" i="3" s="1"/>
  <c r="E53" i="3"/>
  <c r="H53" i="3" s="1"/>
  <c r="E56" i="3"/>
  <c r="H56" i="3" s="1"/>
  <c r="E73" i="3"/>
  <c r="H73" i="3" s="1"/>
  <c r="E17" i="3"/>
  <c r="H17" i="3" s="1"/>
  <c r="E20" i="3"/>
  <c r="H20" i="3" s="1"/>
  <c r="E22" i="3"/>
  <c r="H22" i="3" s="1"/>
  <c r="E25" i="3"/>
  <c r="H25" i="3" s="1"/>
  <c r="E30" i="3"/>
  <c r="H30" i="3" s="1"/>
  <c r="E13" i="3"/>
  <c r="H13" i="3" s="1"/>
  <c r="E29" i="3" l="1"/>
  <c r="H29" i="3" s="1"/>
  <c r="E64" i="3"/>
  <c r="H64" i="3" s="1"/>
  <c r="E39" i="3"/>
  <c r="H39" i="3" s="1"/>
  <c r="E12" i="3"/>
  <c r="H12" i="3" s="1"/>
  <c r="E38" i="3" l="1"/>
  <c r="H38" i="3" s="1"/>
  <c r="E11" i="3"/>
  <c r="H11" i="3" s="1"/>
  <c r="B15" i="5" l="1"/>
  <c r="E15" i="5" s="1"/>
  <c r="B14" i="5" l="1"/>
  <c r="E14" i="5" s="1"/>
</calcChain>
</file>

<file path=xl/sharedStrings.xml><?xml version="1.0" encoding="utf-8"?>
<sst xmlns="http://schemas.openxmlformats.org/spreadsheetml/2006/main" count="723" uniqueCount="318">
  <si>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</si>
  <si>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</si>
  <si>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</si>
  <si>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</si>
  <si>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</si>
  <si>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</si>
  <si>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</si>
  <si>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</si>
  <si>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</si>
  <si>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</si>
  <si>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</si>
  <si>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</si>
  <si>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</si>
  <si>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</si>
  <si>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</si>
  <si>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</si>
  <si>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</si>
  <si>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</si>
  <si>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</si>
  <si>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</si>
  <si>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</si>
  <si>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</si>
  <si>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</si>
  <si>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</si>
  <si>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</si>
  <si>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</si>
  <si>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</si>
  <si>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</si>
  <si>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</si>
  <si>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</si>
  <si>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</si>
  <si>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</si>
  <si>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09 Obrazovanje</t>
  </si>
  <si>
    <t>092 Srednjoškolsko obrazovanje</t>
  </si>
  <si>
    <t>PROGRAM</t>
  </si>
  <si>
    <t>Program 1003</t>
  </si>
  <si>
    <t>Minimalni standard u srednjem školstvu</t>
  </si>
  <si>
    <t>Aktivnost A 100001</t>
  </si>
  <si>
    <t>Izvor financiranja 4.2</t>
  </si>
  <si>
    <t>Decentralizirana sredstva -SŠ</t>
  </si>
  <si>
    <t>Službena putovanja</t>
  </si>
  <si>
    <t>Aktivnost A 100002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</si>
  <si>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</si>
  <si>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</si>
  <si>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</si>
  <si>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</si>
  <si>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</si>
  <si>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</si>
  <si>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</si>
  <si>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</si>
  <si>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</si>
  <si>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</si>
  <si>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</si>
  <si>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</si>
  <si>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</si>
  <si>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</si>
  <si>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</si>
  <si>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</si>
  <si>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</si>
  <si>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</si>
  <si>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</si>
  <si>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</si>
  <si>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</si>
  <si>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Materijal i dijelovi za tekuće i investicijsko održavanje</t>
  </si>
  <si>
    <t>Usluge tekućeg i investicijskog održavanja</t>
  </si>
  <si>
    <t>Tekuće investicijsko održavanje-minimalni standard</t>
  </si>
  <si>
    <t>Tekući projekt T100002</t>
  </si>
  <si>
    <t>Program  1001</t>
  </si>
  <si>
    <t>Tekući projekt T100041</t>
  </si>
  <si>
    <t>E-tehničar</t>
  </si>
  <si>
    <t>Ostale intelektualne usluge</t>
  </si>
  <si>
    <t>Glavni program P16</t>
  </si>
  <si>
    <t>Glavni program P64</t>
  </si>
  <si>
    <t>Programi srednjih škola izvan županijskog proračuna</t>
  </si>
  <si>
    <t>Izvor financiranja 3.4</t>
  </si>
  <si>
    <t>Vlastiti prihodi SŠ</t>
  </si>
  <si>
    <t>Izvor financiranja 5.L</t>
  </si>
  <si>
    <t>Zatezne kamate</t>
  </si>
  <si>
    <t>Administrativno, tehničko i stručno osoblje</t>
  </si>
  <si>
    <t>Izvor financiranja 1.1.</t>
  </si>
  <si>
    <t>Plaće za redovan rad</t>
  </si>
  <si>
    <t>Izvor 5.L</t>
  </si>
  <si>
    <t>Pomoći-SŠ</t>
  </si>
  <si>
    <t>Ostali rashodi za zaposlene</t>
  </si>
  <si>
    <t>Doprinosi  za obvezno zdravstveno osiguranje</t>
  </si>
  <si>
    <t>Pomoći -SŠ</t>
  </si>
  <si>
    <t>Izvor financiranja 6.4</t>
  </si>
  <si>
    <t>Donacije-SŠ</t>
  </si>
  <si>
    <t>Tekući projekt T100003</t>
  </si>
  <si>
    <t>Natjecanja</t>
  </si>
  <si>
    <t>Izvanučionička nastava</t>
  </si>
  <si>
    <t>Izvor financiranja 4.M</t>
  </si>
  <si>
    <t>Prihod za posebne namjene</t>
  </si>
  <si>
    <t>Ostale izvanškolske aktivnosti</t>
  </si>
  <si>
    <t>Pomoći- SŠ</t>
  </si>
  <si>
    <t>Oprema škola</t>
  </si>
  <si>
    <t>Uredska oprema i namještaj</t>
  </si>
  <si>
    <t>Knjige</t>
  </si>
  <si>
    <t>Program 1002</t>
  </si>
  <si>
    <t>KAPITALNO ULAGANJE</t>
  </si>
  <si>
    <t>MINIMALNI STANDARD U SREDNJEM ŠKOLSTVU</t>
  </si>
  <si>
    <t>PROGRAMI SREDNJIH ŠKOLA IZVAN ŽUPANIJSKOG PRORAČUNA</t>
  </si>
  <si>
    <t>Aktivnost A 100003</t>
  </si>
  <si>
    <t>Energenti</t>
  </si>
  <si>
    <t>Izvor financiranja 1.1</t>
  </si>
  <si>
    <t>Uređaji, strojevi i oprema za ostale namjena</t>
  </si>
  <si>
    <t>Izvor financiranja 5.S.</t>
  </si>
  <si>
    <t>EU Pomoći- SŠ</t>
  </si>
  <si>
    <t>Regionalni centar kompetentnosti u strukovnom obrazovanju u strojarstvu</t>
  </si>
  <si>
    <t>Dodatna ulaganja</t>
  </si>
  <si>
    <t>Dodatna ulaganja na građevinskim objektima</t>
  </si>
  <si>
    <t>Glavni program P17</t>
  </si>
  <si>
    <t>Potrebe iznad minimalnog standarda</t>
  </si>
  <si>
    <t>Program 1001</t>
  </si>
  <si>
    <t>POJAČANI STANDARD U ŠKOLSTVU</t>
  </si>
  <si>
    <t>ZBROJ UKUPNO</t>
  </si>
  <si>
    <t>SVI PROGRAMI ŠKOLE</t>
  </si>
  <si>
    <t>SVEUKUPNO</t>
  </si>
  <si>
    <t>ŽUPANIJSKA RIZNICA, SVI GLAVNI PROGRAMI</t>
  </si>
  <si>
    <t>Glavni program P52</t>
  </si>
  <si>
    <t>Projekti i programi EU</t>
  </si>
  <si>
    <t>Tekući projekt T100011</t>
  </si>
  <si>
    <t>Nova školska shema voća i povrća te mlijeka…</t>
  </si>
  <si>
    <t>Ministarstvo poljoprivrede</t>
  </si>
  <si>
    <t>Naknade građanima i kućanstvima u naravi</t>
  </si>
  <si>
    <t xml:space="preserve">UKUPNO </t>
  </si>
  <si>
    <t>Prihodi za posebne namjene -SŠ</t>
  </si>
  <si>
    <t>Materijal i sirovine</t>
  </si>
  <si>
    <t>Glavni program P51</t>
  </si>
  <si>
    <t>KAPITALNO ULAGANJE U SREDNJE ŠKOLSTVO</t>
  </si>
  <si>
    <t>Tekući projekt K100018</t>
  </si>
  <si>
    <t>SŠ DRAGUTINA STRAŽIMIRA - izgradnja radionice</t>
  </si>
  <si>
    <t>Tekući projekt T100001</t>
  </si>
  <si>
    <t>Plaće za posebne uvjete rada</t>
  </si>
  <si>
    <t>Plaće za prekovremeni rad</t>
  </si>
  <si>
    <t>Tekući projekt T100009</t>
  </si>
  <si>
    <t>Izvor financiranja 3.6.</t>
  </si>
  <si>
    <t>Vlastiti prihodi - preneseni višak SŠ</t>
  </si>
  <si>
    <t>Tekući projekt T100019</t>
  </si>
  <si>
    <t>Nabava udžbenika za učenike</t>
  </si>
  <si>
    <t>Naknade građanima i kućanstvima</t>
  </si>
  <si>
    <t>Tekući projekt T100021</t>
  </si>
  <si>
    <t>Uredski materija i ostali materijalni rashodi</t>
  </si>
  <si>
    <t>Materijal i dijelovi za tek.i invest.održavanje</t>
  </si>
  <si>
    <t>Tekuće donacije u novcu</t>
  </si>
  <si>
    <t>Doprinosi za osig.u slučaju nezaposlenosti</t>
  </si>
  <si>
    <t>Troškovi sudskih postupaka</t>
  </si>
  <si>
    <t>Tekući projekt T100022</t>
  </si>
  <si>
    <t>Školska sportska društva</t>
  </si>
  <si>
    <t>Izvor financiranja 5.Đ.</t>
  </si>
  <si>
    <t>Tekući projekt T100006</t>
  </si>
  <si>
    <t>Rashodi za dodatna ulaganja na nefinancijskoj imovini</t>
  </si>
  <si>
    <t>Financijski rashodi</t>
  </si>
  <si>
    <t>Rashodi za nabavu proizvedene dugorajne imovine</t>
  </si>
  <si>
    <t>Ostali rashodi</t>
  </si>
  <si>
    <t>5.L.</t>
  </si>
  <si>
    <t>3.4.</t>
  </si>
  <si>
    <t>6.4.</t>
  </si>
  <si>
    <t>4.M.</t>
  </si>
  <si>
    <t>4.2.</t>
  </si>
  <si>
    <t>1.1.</t>
  </si>
  <si>
    <t>3.6.</t>
  </si>
  <si>
    <t>5.Đ.</t>
  </si>
  <si>
    <t>5.L</t>
  </si>
  <si>
    <t>5.S</t>
  </si>
  <si>
    <t>Prihodi od imovine</t>
  </si>
  <si>
    <t>Prihodi od upravnih iadministrativnih pristojbi, pristojbi po posebnim propisima i naknadama</t>
  </si>
  <si>
    <t>4.M</t>
  </si>
  <si>
    <t>Prihodi od prodaje proizvoda i robe te pruženih usluga, prihodi od donacija te povrati po protestiranim jamstvima</t>
  </si>
  <si>
    <t>Pomoći Grada Sv.I.Zelina- SŠ</t>
  </si>
  <si>
    <t>5.S.</t>
  </si>
  <si>
    <t>Naknade građanima i kućanstvima na temelju osiguranja i druge naknade</t>
  </si>
  <si>
    <t>Izvor financiranja 5.L.</t>
  </si>
  <si>
    <t>096 Dodatne usluge u obrazovanju</t>
  </si>
  <si>
    <t>098 Usluge obrazovanja koje nisu drugdje svrstane</t>
  </si>
  <si>
    <t>Vlastiti izvori</t>
  </si>
  <si>
    <t>Rezultat poslovanja</t>
  </si>
  <si>
    <t>Vlastiti prihodi-preneseni višak prihoda- SŠ</t>
  </si>
  <si>
    <t>Aktivnost A100001</t>
  </si>
  <si>
    <t>Tekuće i investicijsko održavanje u školstvu</t>
  </si>
  <si>
    <t>Materijal i sredstva za čišćenje i održavanje</t>
  </si>
  <si>
    <t>Računala i računalna oprema</t>
  </si>
  <si>
    <t>Tekuće donacije u naravi</t>
  </si>
  <si>
    <t xml:space="preserve">Uredski matarijal </t>
  </si>
  <si>
    <t>Rashodi za nabavu proizvedene dugotrajne imovine</t>
  </si>
  <si>
    <t>Doprinosi za obvezno osiguranje u slučaju nezaposlenosti</t>
  </si>
  <si>
    <t>3292 uč</t>
  </si>
  <si>
    <t>Tekući projekt T100008 zadruga</t>
  </si>
  <si>
    <t xml:space="preserve">Rashodi za dodatna ulaganja na nefinacijskoj imovini - Dodatna ulaganja </t>
  </si>
  <si>
    <t>POTICANJE KORIŠTENJA SREDSTAVA EU</t>
  </si>
  <si>
    <t>PRIHODI POSLOVANJA PREMA IZVORIMA FINANCIRANJA</t>
  </si>
  <si>
    <t>Brojčana oznaka i naziv</t>
  </si>
  <si>
    <t>…</t>
  </si>
  <si>
    <t>RASHODI POSLOVANJA PREMA IZVORIMA FINANCIRANJA</t>
  </si>
  <si>
    <t>1.1. Opći prihodi i primici</t>
  </si>
  <si>
    <t>4.2. Decentraliziran sredstva ZŽ</t>
  </si>
  <si>
    <t>3.4. Vlastita sredstva</t>
  </si>
  <si>
    <t>4.M. Prihodi za posebne namjene</t>
  </si>
  <si>
    <t>6.4. Donacije</t>
  </si>
  <si>
    <t>5.L. Pomoći</t>
  </si>
  <si>
    <t>5.S EU Pomoći</t>
  </si>
  <si>
    <t>3.6. Vlastiti prihodi-preneseni višak prihoda</t>
  </si>
  <si>
    <t>5.Đ. Ministarstvo poljoprivrede</t>
  </si>
  <si>
    <t>Oprema za održavanje i zaštitu</t>
  </si>
  <si>
    <t xml:space="preserve">ŽUPANIJA </t>
  </si>
  <si>
    <t>Indeks</t>
  </si>
  <si>
    <t>Tekući projekt T100016</t>
  </si>
  <si>
    <t>Knjige za školsku knjižnicu</t>
  </si>
  <si>
    <t>Pomoći - SŠ</t>
  </si>
  <si>
    <t>5.S. EU Pomoći</t>
  </si>
  <si>
    <t>6=5/1*100</t>
  </si>
  <si>
    <t>7=5/4*100</t>
  </si>
  <si>
    <t>PREGLED UKUPNIH PRIHODA I RASHODA PO IZVORIMA FINANCIRANJA - kontrolna tablica</t>
  </si>
  <si>
    <t>Oznaka IF</t>
  </si>
  <si>
    <t>5=4/2*100</t>
  </si>
  <si>
    <t>6=4/3*100</t>
  </si>
  <si>
    <t xml:space="preserve">Opći prihodi i primici </t>
  </si>
  <si>
    <t xml:space="preserve">PRIHODI </t>
  </si>
  <si>
    <t>RASHODI</t>
  </si>
  <si>
    <t>RAZLIKA</t>
  </si>
  <si>
    <t>Decentralizirana sredstva</t>
  </si>
  <si>
    <t>Vlastiti prihodi- SŠ</t>
  </si>
  <si>
    <t>Vlastiti prihodi- preneseni višak prihoda - SŠ</t>
  </si>
  <si>
    <t xml:space="preserve">Prihodi za posebne namjene </t>
  </si>
  <si>
    <t>EU Pomoći - SŠ</t>
  </si>
  <si>
    <t>PRIHODI</t>
  </si>
  <si>
    <t>Donacije - SŠ</t>
  </si>
  <si>
    <t xml:space="preserve">Ukupni prihodi </t>
  </si>
  <si>
    <t>Ukupni rashodi</t>
  </si>
  <si>
    <t>Višak / Manjak prihoda i primitaka raspoloživ u sljedećem razdoblju</t>
  </si>
  <si>
    <t>Prihodi za posebne namjene</t>
  </si>
  <si>
    <t>Pomoći iz gradskih proračuna</t>
  </si>
  <si>
    <t>Decentralizirana sredstva- SŠ</t>
  </si>
  <si>
    <t>Tekući projekt T100040</t>
  </si>
  <si>
    <t xml:space="preserve">Stručno usavršavanje djelatnika </t>
  </si>
  <si>
    <t>Financijski plan za 2025.</t>
  </si>
  <si>
    <t>Prsten potpore VIII.</t>
  </si>
  <si>
    <t>Tekući projekt T100058</t>
  </si>
  <si>
    <t>Prsten potpore VII.</t>
  </si>
  <si>
    <t>Tekuće donacija u naravi</t>
  </si>
  <si>
    <t>4=3/1*100</t>
  </si>
  <si>
    <t>5=3/2*100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</si>
  <si>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</si>
  <si>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</si>
  <si>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</si>
  <si>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</si>
  <si>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</si>
  <si>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</si>
  <si>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</si>
  <si>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financijske imovine</t>
  </si>
  <si>
    <t>Prihodi po posebnim propisima</t>
  </si>
  <si>
    <t>Prihodi od prodaje proizvoda i robe te pruženih usluga</t>
  </si>
  <si>
    <t>Prihodi od pruženih usluga</t>
  </si>
  <si>
    <t>Tekuće donacije</t>
  </si>
  <si>
    <t>Prihodi iz nadležnog proračuna za financiranje redovne djelatnosti proračunskih korisnika</t>
  </si>
  <si>
    <t>Prihodi iz nadležnog proračuna za financiranje rashoda poslovanja</t>
  </si>
  <si>
    <t>Doprinosi na plaće</t>
  </si>
  <si>
    <t>Rashodi za materijal i energiju</t>
  </si>
  <si>
    <t>Rashodi za usluge</t>
  </si>
  <si>
    <t>Ostali financijski rashodi</t>
  </si>
  <si>
    <t>Ostale naknade građanima i kućanstvima iz proračuna</t>
  </si>
  <si>
    <t>Postrojenja i oprema</t>
  </si>
  <si>
    <t xml:space="preserve">  PRIHODI POSLOVANJA PREMA EKONOMSKOJ KLASIFIKACIJI</t>
  </si>
  <si>
    <t>UKUPNO PRIHODI</t>
  </si>
  <si>
    <t>Pomoći proračunu iz drugih proračuna</t>
  </si>
  <si>
    <t>Tekuće pomoći proračunu iz drugih proračuna</t>
  </si>
  <si>
    <t>Prijenosi između proračunskih korisnika istog proračuna</t>
  </si>
  <si>
    <t>Tekući prijenosi između proračunskih korisnika istog proračuna</t>
  </si>
  <si>
    <t>Kamate na oročena sredstva i depozite po viđenju</t>
  </si>
  <si>
    <t>Prihodi od upravnih i administrativnih pristojbi,pristojbi po posebnim propisima i naknada</t>
  </si>
  <si>
    <t>Ostali neposmenuti prihodi</t>
  </si>
  <si>
    <t xml:space="preserve">Prihodi od prodaje proizvoda i robe te pruženih usluga, prihodi od donacija </t>
  </si>
  <si>
    <t>Prihodi od prodaje proizvoda i robe</t>
  </si>
  <si>
    <t>Donacije od pravnih i fizičkih osoba izvan općeg proračuna</t>
  </si>
  <si>
    <t>Prihodi za financiranje rashoda za nabavu nefinancijske imovine</t>
  </si>
  <si>
    <t>Višak/manjak prihoda</t>
  </si>
  <si>
    <t>Višak prihoda</t>
  </si>
  <si>
    <t>RASHODI POSLOVANJA PREMA EKONOMSKOJ KLASIFIKACIJI</t>
  </si>
  <si>
    <t>UKUPNO RASHODI</t>
  </si>
  <si>
    <t>Plaće (Bruto)</t>
  </si>
  <si>
    <t>Doprinosi za obvezno zdravstveno osiguranje</t>
  </si>
  <si>
    <t>Naknade troškova zaposlenima</t>
  </si>
  <si>
    <t>Naknade troškova osobama izvan radnog odnosa</t>
  </si>
  <si>
    <t>Naknade za rad predstavničkih i izvršnih tijela, povjerenstava i slično</t>
  </si>
  <si>
    <t>Pomoći dane u inozemstvo i unutar općeg proračuna</t>
  </si>
  <si>
    <t>Komunikacijska oprema</t>
  </si>
  <si>
    <t>Uređaji,strojevi i oprema za ostale namjene</t>
  </si>
  <si>
    <t>Knjige, umjetnička djela i ostale izložbene vrijednosti</t>
  </si>
  <si>
    <t>4=3/2*100</t>
  </si>
  <si>
    <t xml:space="preserve">           Srednje škole Dragutina Stražimira Sveti Ivan Zelina</t>
  </si>
  <si>
    <t xml:space="preserve">Naziv izvora financiranja </t>
  </si>
  <si>
    <t>Prihodi od Ministarstva poljoprivrede (shema voća)</t>
  </si>
  <si>
    <t>Višak / Manjak prihoda i primitaka</t>
  </si>
  <si>
    <t>Višak / Manjak prihoda i primitaka - preneseni</t>
  </si>
  <si>
    <t>Tekući plan za 2025.</t>
  </si>
  <si>
    <t>7.635,25</t>
  </si>
  <si>
    <t>Izvršenje 1.1.-30.6.2024.</t>
  </si>
  <si>
    <t>Izvršenje 1.1.-30.06.2025.</t>
  </si>
  <si>
    <t>INDEKS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</si>
  <si>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</si>
  <si>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</si>
  <si>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</si>
  <si>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</si>
  <si>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C) PRENESENI VIŠAK ILI PRENESENI MANJAK I VIŠEGODIŠNJI PLAN URAVNOTEŽENJA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</si>
  <si>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</si>
  <si>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</si>
  <si>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Izvršenje 1.1.-30.6.2025.</t>
  </si>
  <si>
    <t>O921</t>
  </si>
  <si>
    <t>O980</t>
  </si>
  <si>
    <t>O960</t>
  </si>
  <si>
    <t>Tekući projekt T100023</t>
  </si>
  <si>
    <t>Opskrba besplatnim zalihama menstrualnih -higijenskih potrepština</t>
  </si>
  <si>
    <t>O080</t>
  </si>
  <si>
    <t>POLUGODIŠNJE IZVRŠENJE FINANCIJSKOG PLANA 1.1. - 30.06.2025. SREDNJE ŠKOLE DRAGUTINA STRAŽIMIRA SVETI IVAN ZELINA, Gundulićeva 2 A</t>
  </si>
  <si>
    <t>Izvor financiranja 5.P.</t>
  </si>
  <si>
    <t>PRIJEDLOG POLUGODIŠNJEG IZVRŠENJA FINANCIJSKOG PLANA 1.1. - 30.06.2025. SREDNJE ŠKOLE DRAGUTINA STRAŽIMIRA SVETI IVAN ZELINA, Gundulićeva 2 A</t>
  </si>
  <si>
    <t xml:space="preserve"> Gundulićeva 2a</t>
  </si>
  <si>
    <t>POLUGODIŠNJE IZVRŠENJE FINANCIJSKOG PLANA 1.1. - 30.06.2025. SREDNJE ŠKOLE DRAGUTINA STRAŽIMIRA SVETI IVAN ZELINA,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</si>
</sst>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_-* #,##0\ _k_n_-;\-* #,##0\ _k_n_-;_-* &quot;-&quot;??\ _k_n_-;_-@_-"/>
    <numFmt numFmtId="166" formatCode="_-* #,##0.00\ [$€-1]_-;\-* #,##0.00\ [$€-1]_-;_-* &quot;-&quot;??\ [$€-1]_-;_-@_-"/>
  </numFmts>
  <fonts count="5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name val="Arial"/>
      <family val="2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color rgb="FF00206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rgb="FF002060"/>
      <name val="Arial"/>
      <family val="2"/>
      <charset val="238"/>
    </font>
    <font>
      <i/>
      <u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rgb="FF002060"/>
      <name val="Calibri"/>
      <family val="2"/>
      <scheme val="minor"/>
    </font>
    <font>
      <b/>
      <sz val="14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4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9" fillId="2" borderId="3" xfId="0" quotePrefix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 wrapText="1"/>
    </xf>
    <xf numFmtId="164" fontId="20" fillId="0" borderId="0" xfId="0" applyNumberFormat="1" applyFont="1"/>
    <xf numFmtId="164" fontId="18" fillId="6" borderId="3" xfId="0" applyNumberFormat="1" applyFont="1" applyFill="1" applyBorder="1" applyAlignment="1">
      <alignment horizontal="center" vertical="center" wrapText="1"/>
    </xf>
    <xf numFmtId="164" fontId="18" fillId="6" borderId="4" xfId="0" applyNumberFormat="1" applyFont="1" applyFill="1" applyBorder="1" applyAlignment="1">
      <alignment horizontal="center" vertical="center" wrapText="1"/>
    </xf>
    <xf numFmtId="1" fontId="18" fillId="7" borderId="3" xfId="0" applyNumberFormat="1" applyFont="1" applyFill="1" applyBorder="1" applyAlignment="1">
      <alignment horizontal="left" vertical="center" wrapText="1"/>
    </xf>
    <xf numFmtId="164" fontId="18" fillId="7" borderId="3" xfId="0" applyNumberFormat="1" applyFont="1" applyFill="1" applyBorder="1" applyAlignment="1">
      <alignment horizontal="left" vertical="center" wrapText="1"/>
    </xf>
    <xf numFmtId="164" fontId="18" fillId="7" borderId="3" xfId="0" applyNumberFormat="1" applyFont="1" applyFill="1" applyBorder="1" applyAlignment="1">
      <alignment vertical="center" wrapText="1"/>
    </xf>
    <xf numFmtId="164" fontId="18" fillId="5" borderId="3" xfId="0" applyNumberFormat="1" applyFont="1" applyFill="1" applyBorder="1" applyAlignment="1">
      <alignment horizontal="left" vertical="center" wrapText="1"/>
    </xf>
    <xf numFmtId="1" fontId="19" fillId="5" borderId="3" xfId="0" applyNumberFormat="1" applyFont="1" applyFill="1" applyBorder="1" applyAlignment="1">
      <alignment horizontal="left" vertical="center" wrapText="1"/>
    </xf>
    <xf numFmtId="164" fontId="19" fillId="5" borderId="3" xfId="0" applyNumberFormat="1" applyFont="1" applyFill="1" applyBorder="1" applyAlignment="1">
      <alignment horizontal="left" vertical="center" wrapText="1"/>
    </xf>
    <xf numFmtId="164" fontId="19" fillId="2" borderId="3" xfId="0" quotePrefix="1" applyNumberFormat="1" applyFont="1" applyFill="1" applyBorder="1" applyAlignment="1">
      <alignment horizontal="left" vertical="center"/>
    </xf>
    <xf numFmtId="164" fontId="18" fillId="2" borderId="3" xfId="0" quotePrefix="1" applyNumberFormat="1" applyFont="1" applyFill="1" applyBorder="1" applyAlignment="1">
      <alignment horizontal="left" vertical="center"/>
    </xf>
    <xf numFmtId="164" fontId="19" fillId="2" borderId="3" xfId="0" applyNumberFormat="1" applyFont="1" applyFill="1" applyBorder="1"/>
    <xf numFmtId="164" fontId="19" fillId="5" borderId="3" xfId="0" quotePrefix="1" applyNumberFormat="1" applyFont="1" applyFill="1" applyBorder="1" applyAlignment="1">
      <alignment horizontal="left" vertical="center"/>
    </xf>
    <xf numFmtId="1" fontId="19" fillId="5" borderId="3" xfId="0" quotePrefix="1" applyNumberFormat="1" applyFont="1" applyFill="1" applyBorder="1" applyAlignment="1">
      <alignment horizontal="left" vertical="center"/>
    </xf>
    <xf numFmtId="164" fontId="18" fillId="5" borderId="3" xfId="0" quotePrefix="1" applyNumberFormat="1" applyFont="1" applyFill="1" applyBorder="1" applyAlignment="1">
      <alignment horizontal="left" vertical="center"/>
    </xf>
    <xf numFmtId="164" fontId="18" fillId="2" borderId="3" xfId="0" applyNumberFormat="1" applyFont="1" applyFill="1" applyBorder="1" applyAlignment="1">
      <alignment horizontal="left" vertical="center" wrapText="1"/>
    </xf>
    <xf numFmtId="164" fontId="19" fillId="2" borderId="3" xfId="0" applyNumberFormat="1" applyFont="1" applyFill="1" applyBorder="1" applyAlignment="1">
      <alignment horizontal="left" vertical="center" wrapText="1"/>
    </xf>
    <xf numFmtId="164" fontId="16" fillId="2" borderId="3" xfId="0" applyNumberFormat="1" applyFont="1" applyFill="1" applyBorder="1" applyAlignment="1">
      <alignment horizontal="left" vertical="center" wrapText="1"/>
    </xf>
    <xf numFmtId="164" fontId="21" fillId="5" borderId="3" xfId="0" quotePrefix="1" applyNumberFormat="1" applyFont="1" applyFill="1" applyBorder="1" applyAlignment="1">
      <alignment horizontal="left" vertical="center"/>
    </xf>
    <xf numFmtId="164" fontId="19" fillId="5" borderId="3" xfId="0" quotePrefix="1" applyNumberFormat="1" applyFont="1" applyFill="1" applyBorder="1" applyAlignment="1">
      <alignment horizontal="left" vertical="center" wrapText="1"/>
    </xf>
    <xf numFmtId="164" fontId="18" fillId="10" borderId="3" xfId="0" applyNumberFormat="1" applyFont="1" applyFill="1" applyBorder="1" applyAlignment="1">
      <alignment horizontal="left" vertical="center" wrapText="1"/>
    </xf>
    <xf numFmtId="1" fontId="18" fillId="10" borderId="3" xfId="0" applyNumberFormat="1" applyFont="1" applyFill="1" applyBorder="1" applyAlignment="1">
      <alignment horizontal="left" vertical="center" wrapText="1"/>
    </xf>
    <xf numFmtId="164" fontId="18" fillId="10" borderId="3" xfId="0" quotePrefix="1" applyNumberFormat="1" applyFont="1" applyFill="1" applyBorder="1" applyAlignment="1">
      <alignment horizontal="left" vertical="center"/>
    </xf>
    <xf numFmtId="164" fontId="18" fillId="10" borderId="3" xfId="0" quotePrefix="1" applyNumberFormat="1" applyFont="1" applyFill="1" applyBorder="1" applyAlignment="1">
      <alignment horizontal="left" vertical="center" wrapText="1"/>
    </xf>
    <xf numFmtId="164" fontId="16" fillId="2" borderId="3" xfId="0" quotePrefix="1" applyNumberFormat="1" applyFont="1" applyFill="1" applyBorder="1" applyAlignment="1">
      <alignment horizontal="left" vertical="center"/>
    </xf>
    <xf numFmtId="164" fontId="19" fillId="2" borderId="3" xfId="0" quotePrefix="1" applyNumberFormat="1" applyFont="1" applyFill="1" applyBorder="1" applyAlignment="1">
      <alignment horizontal="left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9" fillId="7" borderId="3" xfId="0" applyNumberFormat="1" applyFont="1" applyFill="1" applyBorder="1" applyAlignment="1">
      <alignment horizontal="left" vertical="center" wrapText="1"/>
    </xf>
    <xf numFmtId="1" fontId="18" fillId="7" borderId="3" xfId="0" applyNumberFormat="1" applyFont="1" applyFill="1" applyBorder="1" applyAlignment="1">
      <alignment horizontal="left" vertical="center"/>
    </xf>
    <xf numFmtId="164" fontId="18" fillId="7" borderId="3" xfId="0" applyNumberFormat="1" applyFont="1" applyFill="1" applyBorder="1" applyAlignment="1">
      <alignment horizontal="left" vertical="center"/>
    </xf>
    <xf numFmtId="164" fontId="19" fillId="5" borderId="3" xfId="0" applyNumberFormat="1" applyFont="1" applyFill="1" applyBorder="1" applyAlignment="1">
      <alignment vertical="center" wrapText="1"/>
    </xf>
    <xf numFmtId="164" fontId="18" fillId="2" borderId="3" xfId="0" applyNumberFormat="1" applyFont="1" applyFill="1" applyBorder="1" applyAlignment="1">
      <alignment vertical="center" wrapText="1"/>
    </xf>
    <xf numFmtId="164" fontId="21" fillId="2" borderId="3" xfId="0" quotePrefix="1" applyNumberFormat="1" applyFont="1" applyFill="1" applyBorder="1" applyAlignment="1">
      <alignment horizontal="left" vertical="center"/>
    </xf>
    <xf numFmtId="164" fontId="17" fillId="2" borderId="4" xfId="0" applyNumberFormat="1" applyFont="1" applyFill="1" applyBorder="1" applyAlignment="1">
      <alignment horizontal="left" vertical="center" wrapText="1"/>
    </xf>
    <xf numFmtId="164" fontId="22" fillId="6" borderId="3" xfId="0" applyNumberFormat="1" applyFont="1" applyFill="1" applyBorder="1" applyAlignment="1">
      <alignment horizontal="center" vertical="center" wrapText="1"/>
    </xf>
    <xf numFmtId="164" fontId="22" fillId="6" borderId="4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6" fillId="10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23" fillId="4" borderId="3" xfId="0" applyNumberFormat="1" applyFont="1" applyFill="1" applyBorder="1" applyAlignment="1">
      <alignment horizontal="center" vertical="center" wrapText="1"/>
    </xf>
    <xf numFmtId="164" fontId="24" fillId="2" borderId="3" xfId="0" applyNumberFormat="1" applyFont="1" applyFill="1" applyBorder="1" applyAlignment="1">
      <alignment horizontal="left"/>
    </xf>
    <xf numFmtId="0" fontId="22" fillId="4" borderId="4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2" fontId="27" fillId="4" borderId="3" xfId="0" applyNumberFormat="1" applyFont="1" applyFill="1" applyBorder="1" applyAlignment="1">
      <alignment horizontal="center" vertical="center" wrapText="1"/>
    </xf>
    <xf numFmtId="2" fontId="27" fillId="4" borderId="4" xfId="0" applyNumberFormat="1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left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0" fontId="18" fillId="2" borderId="3" xfId="0" quotePrefix="1" applyFont="1" applyFill="1" applyBorder="1" applyAlignment="1">
      <alignment horizontal="left" vertical="center" wrapText="1"/>
    </xf>
    <xf numFmtId="4" fontId="29" fillId="2" borderId="5" xfId="1" applyNumberFormat="1" applyFont="1" applyFill="1" applyBorder="1" applyAlignment="1">
      <alignment horizontal="right"/>
    </xf>
    <xf numFmtId="4" fontId="20" fillId="2" borderId="6" xfId="1" applyNumberFormat="1" applyFont="1" applyFill="1" applyBorder="1" applyAlignment="1">
      <alignment horizontal="right" vertical="center"/>
    </xf>
    <xf numFmtId="4" fontId="20" fillId="2" borderId="7" xfId="1" applyNumberFormat="1" applyFont="1" applyFill="1" applyBorder="1" applyAlignment="1">
      <alignment horizontal="right" vertical="center"/>
    </xf>
    <xf numFmtId="4" fontId="29" fillId="2" borderId="8" xfId="1" applyNumberFormat="1" applyFont="1" applyFill="1" applyBorder="1" applyAlignment="1">
      <alignment horizontal="right"/>
    </xf>
    <xf numFmtId="4" fontId="20" fillId="2" borderId="9" xfId="1" applyNumberFormat="1" applyFont="1" applyFill="1" applyBorder="1" applyAlignment="1">
      <alignment horizontal="right" vertical="center"/>
    </xf>
    <xf numFmtId="4" fontId="29" fillId="2" borderId="8" xfId="1" applyNumberFormat="1" applyFont="1" applyFill="1" applyBorder="1" applyAlignment="1">
      <alignment horizontal="right" vertical="center"/>
    </xf>
    <xf numFmtId="4" fontId="20" fillId="2" borderId="10" xfId="1" applyNumberFormat="1" applyFont="1" applyFill="1" applyBorder="1" applyAlignment="1">
      <alignment horizontal="right" vertical="center"/>
    </xf>
    <xf numFmtId="4" fontId="20" fillId="2" borderId="11" xfId="1" applyNumberFormat="1" applyFont="1" applyFill="1" applyBorder="1" applyAlignment="1">
      <alignment horizontal="right" vertical="center"/>
    </xf>
    <xf numFmtId="4" fontId="20" fillId="2" borderId="12" xfId="1" applyNumberFormat="1" applyFont="1" applyFill="1" applyBorder="1" applyAlignment="1">
      <alignment horizontal="right" vertical="center"/>
    </xf>
    <xf numFmtId="4" fontId="29" fillId="2" borderId="9" xfId="1" applyNumberFormat="1" applyFont="1" applyFill="1" applyBorder="1" applyAlignment="1">
      <alignment horizontal="right"/>
    </xf>
    <xf numFmtId="4" fontId="20" fillId="2" borderId="13" xfId="1" applyNumberFormat="1" applyFont="1" applyFill="1" applyBorder="1" applyAlignment="1">
      <alignment horizontal="right"/>
    </xf>
    <xf numFmtId="4" fontId="29" fillId="0" borderId="14" xfId="1" applyNumberFormat="1" applyFont="1" applyBorder="1" applyAlignment="1">
      <alignment horizontal="right"/>
    </xf>
    <xf numFmtId="4" fontId="29" fillId="0" borderId="15" xfId="1" applyNumberFormat="1" applyFont="1" applyBorder="1" applyAlignment="1">
      <alignment horizontal="right"/>
    </xf>
    <xf numFmtId="4" fontId="30" fillId="0" borderId="15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164" fontId="8" fillId="2" borderId="4" xfId="0" applyNumberFormat="1" applyFont="1" applyFill="1" applyBorder="1"/>
    <xf numFmtId="164" fontId="18" fillId="2" borderId="1" xfId="0" quotePrefix="1" applyNumberFormat="1" applyFont="1" applyFill="1" applyBorder="1" applyAlignment="1">
      <alignment horizontal="left" vertical="center"/>
    </xf>
    <xf numFmtId="4" fontId="38" fillId="2" borderId="16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11" fillId="10" borderId="3" xfId="0" quotePrefix="1" applyFont="1" applyFill="1" applyBorder="1" applyAlignment="1">
      <alignment horizontal="left" vertical="center"/>
    </xf>
    <xf numFmtId="0" fontId="35" fillId="10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35" fillId="2" borderId="3" xfId="0" quotePrefix="1" applyFont="1" applyFill="1" applyBorder="1" applyAlignment="1">
      <alignment horizontal="left" vertical="center"/>
    </xf>
    <xf numFmtId="0" fontId="11" fillId="10" borderId="3" xfId="0" quotePrefix="1" applyFont="1" applyFill="1" applyBorder="1" applyAlignment="1">
      <alignment horizontal="left" vertical="center" wrapText="1"/>
    </xf>
    <xf numFmtId="0" fontId="11" fillId="9" borderId="3" xfId="0" quotePrefix="1" applyFont="1" applyFill="1" applyBorder="1" applyAlignment="1">
      <alignment horizontal="left" vertical="center"/>
    </xf>
    <xf numFmtId="0" fontId="11" fillId="9" borderId="3" xfId="0" quotePrefix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4" fontId="11" fillId="4" borderId="4" xfId="0" applyNumberFormat="1" applyFont="1" applyFill="1" applyBorder="1" applyAlignment="1">
      <alignment horizontal="right" vertical="center" wrapText="1"/>
    </xf>
    <xf numFmtId="0" fontId="9" fillId="10" borderId="3" xfId="0" quotePrefix="1" applyFont="1" applyFill="1" applyBorder="1" applyAlignment="1">
      <alignment horizontal="left" vertical="center"/>
    </xf>
    <xf numFmtId="0" fontId="9" fillId="10" borderId="3" xfId="0" quotePrefix="1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vertical="center" wrapText="1"/>
    </xf>
    <xf numFmtId="0" fontId="11" fillId="10" borderId="3" xfId="0" applyFont="1" applyFill="1" applyBorder="1" applyAlignment="1">
      <alignment vertical="center" wrapText="1"/>
    </xf>
    <xf numFmtId="0" fontId="32" fillId="0" borderId="17" xfId="0" applyFont="1" applyBorder="1"/>
    <xf numFmtId="0" fontId="32" fillId="0" borderId="17" xfId="0" applyFont="1" applyBorder="1" applyAlignment="1">
      <alignment horizontal="left"/>
    </xf>
    <xf numFmtId="0" fontId="9" fillId="2" borderId="17" xfId="0" applyFont="1" applyFill="1" applyBorder="1" applyAlignment="1">
      <alignment horizontal="left" vertical="center" wrapText="1"/>
    </xf>
    <xf numFmtId="0" fontId="32" fillId="0" borderId="3" xfId="0" applyFont="1" applyBorder="1"/>
    <xf numFmtId="0" fontId="31" fillId="10" borderId="3" xfId="0" applyFont="1" applyFill="1" applyBorder="1"/>
    <xf numFmtId="0" fontId="31" fillId="10" borderId="3" xfId="0" applyFont="1" applyFill="1" applyBorder="1" applyAlignment="1">
      <alignment horizontal="left"/>
    </xf>
    <xf numFmtId="0" fontId="33" fillId="0" borderId="0" xfId="0" applyFont="1" applyAlignment="1">
      <alignment horizontal="center" vertical="center" wrapText="1"/>
    </xf>
    <xf numFmtId="3" fontId="41" fillId="2" borderId="0" xfId="1" applyNumberFormat="1" applyFont="1" applyFill="1"/>
    <xf numFmtId="0" fontId="41" fillId="2" borderId="0" xfId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0" fillId="2" borderId="3" xfId="0" quotePrefix="1" applyFont="1" applyFill="1" applyBorder="1" applyAlignment="1">
      <alignment horizontal="center" vertical="center"/>
    </xf>
    <xf numFmtId="165" fontId="18" fillId="2" borderId="3" xfId="0" applyNumberFormat="1" applyFont="1" applyFill="1" applyBorder="1" applyAlignment="1">
      <alignment vertical="center" wrapText="1"/>
    </xf>
    <xf numFmtId="3" fontId="42" fillId="2" borderId="1" xfId="1" applyNumberFormat="1" applyFont="1" applyFill="1" applyBorder="1" applyAlignment="1">
      <alignment horizontal="right" vertical="center" wrapText="1"/>
    </xf>
    <xf numFmtId="3" fontId="42" fillId="2" borderId="2" xfId="1" applyNumberFormat="1" applyFont="1" applyFill="1" applyBorder="1" applyAlignment="1">
      <alignment horizontal="right" vertical="center"/>
    </xf>
    <xf numFmtId="4" fontId="42" fillId="2" borderId="18" xfId="0" applyNumberFormat="1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49" fontId="29" fillId="2" borderId="19" xfId="1" applyNumberFormat="1" applyFont="1" applyFill="1" applyBorder="1" applyAlignment="1">
      <alignment horizontal="right" vertical="center"/>
    </xf>
    <xf numFmtId="49" fontId="29" fillId="2" borderId="20" xfId="1" applyNumberFormat="1" applyFont="1" applyFill="1" applyBorder="1" applyAlignment="1">
      <alignment vertical="center"/>
    </xf>
    <xf numFmtId="49" fontId="29" fillId="2" borderId="18" xfId="1" applyNumberFormat="1" applyFont="1" applyFill="1" applyBorder="1" applyAlignment="1">
      <alignment horizontal="right" vertical="center"/>
    </xf>
    <xf numFmtId="49" fontId="20" fillId="2" borderId="21" xfId="1" applyNumberFormat="1" applyFont="1" applyFill="1" applyBorder="1" applyAlignment="1">
      <alignment horizontal="right" vertical="center"/>
    </xf>
    <xf numFmtId="49" fontId="20" fillId="2" borderId="22" xfId="1" applyNumberFormat="1" applyFont="1" applyFill="1" applyBorder="1" applyAlignment="1">
      <alignment vertical="center"/>
    </xf>
    <xf numFmtId="49" fontId="20" fillId="2" borderId="18" xfId="1" applyNumberFormat="1" applyFont="1" applyFill="1" applyBorder="1" applyAlignment="1">
      <alignment horizontal="right" vertical="center"/>
    </xf>
    <xf numFmtId="49" fontId="20" fillId="2" borderId="23" xfId="1" applyNumberFormat="1" applyFont="1" applyFill="1" applyBorder="1" applyAlignment="1">
      <alignment horizontal="right" vertical="center"/>
    </xf>
    <xf numFmtId="49" fontId="20" fillId="2" borderId="24" xfId="1" applyNumberFormat="1" applyFont="1" applyFill="1" applyBorder="1" applyAlignment="1">
      <alignment vertical="center"/>
    </xf>
    <xf numFmtId="49" fontId="29" fillId="2" borderId="1" xfId="1" applyNumberFormat="1" applyFont="1" applyFill="1" applyBorder="1" applyAlignment="1">
      <alignment horizontal="right" vertical="center"/>
    </xf>
    <xf numFmtId="49" fontId="29" fillId="2" borderId="25" xfId="1" applyNumberFormat="1" applyFont="1" applyFill="1" applyBorder="1" applyAlignment="1">
      <alignment horizontal="right" vertical="center"/>
    </xf>
    <xf numFmtId="3" fontId="29" fillId="2" borderId="8" xfId="1" applyNumberFormat="1" applyFont="1" applyFill="1" applyBorder="1" applyAlignment="1">
      <alignment horizontal="right" vertical="center"/>
    </xf>
    <xf numFmtId="49" fontId="29" fillId="2" borderId="26" xfId="1" applyNumberFormat="1" applyFont="1" applyFill="1" applyBorder="1" applyAlignment="1">
      <alignment vertical="center"/>
    </xf>
    <xf numFmtId="4" fontId="29" fillId="2" borderId="25" xfId="1" applyNumberFormat="1" applyFont="1" applyFill="1" applyBorder="1" applyAlignment="1">
      <alignment horizontal="right"/>
    </xf>
    <xf numFmtId="49" fontId="20" fillId="2" borderId="27" xfId="1" applyNumberFormat="1" applyFont="1" applyFill="1" applyBorder="1" applyAlignment="1">
      <alignment vertical="center"/>
    </xf>
    <xf numFmtId="49" fontId="20" fillId="2" borderId="28" xfId="1" applyNumberFormat="1" applyFont="1" applyFill="1" applyBorder="1" applyAlignment="1">
      <alignment vertical="center"/>
    </xf>
    <xf numFmtId="49" fontId="29" fillId="2" borderId="4" xfId="1" applyNumberFormat="1" applyFont="1" applyFill="1" applyBorder="1" applyAlignment="1">
      <alignment horizontal="right" vertical="center"/>
    </xf>
    <xf numFmtId="3" fontId="29" fillId="2" borderId="19" xfId="1" applyNumberFormat="1" applyFont="1" applyFill="1" applyBorder="1" applyAlignment="1">
      <alignment horizontal="right" vertical="center"/>
    </xf>
    <xf numFmtId="4" fontId="29" fillId="2" borderId="25" xfId="1" applyNumberFormat="1" applyFont="1" applyFill="1" applyBorder="1" applyAlignment="1">
      <alignment horizontal="right" vertical="center"/>
    </xf>
    <xf numFmtId="2" fontId="29" fillId="2" borderId="8" xfId="1" applyNumberFormat="1" applyFont="1" applyFill="1" applyBorder="1" applyAlignment="1">
      <alignment horizontal="right" vertical="center"/>
    </xf>
    <xf numFmtId="3" fontId="29" fillId="2" borderId="19" xfId="1" applyNumberFormat="1" applyFont="1" applyFill="1" applyBorder="1" applyAlignment="1">
      <alignment horizontal="right"/>
    </xf>
    <xf numFmtId="3" fontId="29" fillId="2" borderId="8" xfId="1" applyNumberFormat="1" applyFont="1" applyFill="1" applyBorder="1" applyAlignment="1">
      <alignment horizontal="right"/>
    </xf>
    <xf numFmtId="49" fontId="29" fillId="2" borderId="26" xfId="1" applyNumberFormat="1" applyFont="1" applyFill="1" applyBorder="1" applyAlignment="1">
      <alignment horizontal="left" vertical="center" wrapText="1"/>
    </xf>
    <xf numFmtId="49" fontId="20" fillId="2" borderId="7" xfId="1" applyNumberFormat="1" applyFont="1" applyFill="1" applyBorder="1" applyAlignment="1">
      <alignment horizontal="right" vertical="center"/>
    </xf>
    <xf numFmtId="49" fontId="20" fillId="2" borderId="29" xfId="1" applyNumberFormat="1" applyFont="1" applyFill="1" applyBorder="1" applyAlignment="1">
      <alignment vertical="center"/>
    </xf>
    <xf numFmtId="3" fontId="29" fillId="2" borderId="30" xfId="1" applyNumberFormat="1" applyFont="1" applyFill="1" applyBorder="1" applyAlignment="1">
      <alignment horizontal="right"/>
    </xf>
    <xf numFmtId="4" fontId="29" fillId="2" borderId="11" xfId="1" applyNumberFormat="1" applyFont="1" applyFill="1" applyBorder="1" applyAlignment="1">
      <alignment horizontal="right"/>
    </xf>
    <xf numFmtId="3" fontId="29" fillId="2" borderId="31" xfId="1" applyNumberFormat="1" applyFont="1" applyFill="1" applyBorder="1" applyAlignment="1">
      <alignment horizontal="right"/>
    </xf>
    <xf numFmtId="4" fontId="20" fillId="2" borderId="32" xfId="1" applyNumberFormat="1" applyFont="1" applyFill="1" applyBorder="1" applyAlignment="1">
      <alignment horizontal="right"/>
    </xf>
    <xf numFmtId="3" fontId="29" fillId="2" borderId="33" xfId="1" applyNumberFormat="1" applyFont="1" applyFill="1" applyBorder="1" applyAlignment="1">
      <alignment horizontal="right"/>
    </xf>
    <xf numFmtId="3" fontId="29" fillId="2" borderId="34" xfId="1" applyNumberFormat="1" applyFont="1" applyFill="1" applyBorder="1" applyAlignment="1">
      <alignment horizontal="right"/>
    </xf>
    <xf numFmtId="4" fontId="29" fillId="2" borderId="7" xfId="1" applyNumberFormat="1" applyFont="1" applyFill="1" applyBorder="1" applyAlignment="1">
      <alignment horizontal="right"/>
    </xf>
    <xf numFmtId="3" fontId="29" fillId="2" borderId="35" xfId="1" applyNumberFormat="1" applyFont="1" applyFill="1" applyBorder="1" applyAlignment="1">
      <alignment horizontal="right"/>
    </xf>
    <xf numFmtId="4" fontId="29" fillId="2" borderId="36" xfId="1" applyNumberFormat="1" applyFont="1" applyFill="1" applyBorder="1" applyAlignment="1">
      <alignment horizontal="right" vertical="center"/>
    </xf>
    <xf numFmtId="4" fontId="29" fillId="2" borderId="9" xfId="1" applyNumberFormat="1" applyFont="1" applyFill="1" applyBorder="1" applyAlignment="1">
      <alignment horizontal="right" vertical="center"/>
    </xf>
    <xf numFmtId="4" fontId="20" fillId="2" borderId="32" xfId="1" applyNumberFormat="1" applyFont="1" applyFill="1" applyBorder="1" applyAlignment="1">
      <alignment horizontal="right" vertical="center"/>
    </xf>
    <xf numFmtId="4" fontId="20" fillId="2" borderId="37" xfId="1" applyNumberFormat="1" applyFont="1" applyFill="1" applyBorder="1" applyAlignment="1">
      <alignment horizontal="right"/>
    </xf>
    <xf numFmtId="3" fontId="29" fillId="2" borderId="33" xfId="1" applyNumberFormat="1" applyFont="1" applyFill="1" applyBorder="1" applyAlignment="1">
      <alignment horizontal="center"/>
    </xf>
    <xf numFmtId="3" fontId="29" fillId="2" borderId="34" xfId="1" applyNumberFormat="1" applyFont="1" applyFill="1" applyBorder="1" applyAlignment="1">
      <alignment horizontal="center"/>
    </xf>
    <xf numFmtId="4" fontId="20" fillId="0" borderId="7" xfId="1" applyNumberFormat="1" applyFont="1" applyBorder="1" applyAlignment="1">
      <alignment horizontal="right"/>
    </xf>
    <xf numFmtId="3" fontId="20" fillId="0" borderId="12" xfId="1" applyNumberFormat="1" applyFont="1" applyBorder="1" applyAlignment="1">
      <alignment horizontal="right"/>
    </xf>
    <xf numFmtId="3" fontId="29" fillId="2" borderId="30" xfId="1" applyNumberFormat="1" applyFont="1" applyFill="1" applyBorder="1" applyAlignment="1">
      <alignment horizontal="center"/>
    </xf>
    <xf numFmtId="3" fontId="29" fillId="2" borderId="38" xfId="1" applyNumberFormat="1" applyFont="1" applyFill="1" applyBorder="1" applyAlignment="1">
      <alignment horizontal="center"/>
    </xf>
    <xf numFmtId="3" fontId="30" fillId="2" borderId="34" xfId="1" applyNumberFormat="1" applyFont="1" applyFill="1" applyBorder="1" applyAlignment="1">
      <alignment horizontal="left"/>
    </xf>
    <xf numFmtId="3" fontId="29" fillId="2" borderId="34" xfId="1" applyNumberFormat="1" applyFont="1" applyFill="1" applyBorder="1" applyAlignment="1">
      <alignment horizontal="left"/>
    </xf>
    <xf numFmtId="3" fontId="43" fillId="0" borderId="0" xfId="1" applyNumberFormat="1" applyFont="1"/>
    <xf numFmtId="3" fontId="43" fillId="0" borderId="0" xfId="1" applyNumberFormat="1" applyFont="1" applyAlignment="1">
      <alignment horizontal="center"/>
    </xf>
    <xf numFmtId="0" fontId="4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3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/>
    </xf>
    <xf numFmtId="166" fontId="6" fillId="3" borderId="3" xfId="0" applyNumberFormat="1" applyFont="1" applyFill="1" applyBorder="1" applyAlignment="1">
      <alignment horizontal="right"/>
    </xf>
    <xf numFmtId="166" fontId="11" fillId="3" borderId="3" xfId="0" applyNumberFormat="1" applyFont="1" applyFill="1" applyBorder="1" applyAlignment="1">
      <alignment horizontal="right"/>
    </xf>
    <xf numFmtId="2" fontId="1" fillId="3" borderId="3" xfId="0" applyNumberFormat="1" applyFont="1" applyFill="1" applyBorder="1"/>
    <xf numFmtId="2" fontId="1" fillId="2" borderId="3" xfId="0" applyNumberFormat="1" applyFont="1" applyFill="1" applyBorder="1"/>
    <xf numFmtId="166" fontId="11" fillId="3" borderId="1" xfId="0" applyNumberFormat="1" applyFont="1" applyFill="1" applyBorder="1" applyAlignment="1">
      <alignment horizontal="left" vertical="center"/>
    </xf>
    <xf numFmtId="166" fontId="9" fillId="3" borderId="2" xfId="0" applyNumberFormat="1" applyFont="1" applyFill="1" applyBorder="1" applyAlignment="1">
      <alignment vertical="center"/>
    </xf>
    <xf numFmtId="166" fontId="2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6" fontId="3" fillId="0" borderId="0" xfId="0" applyNumberFormat="1" applyFont="1"/>
    <xf numFmtId="166" fontId="46" fillId="0" borderId="0" xfId="0" applyNumberFormat="1" applyFont="1"/>
    <xf numFmtId="166" fontId="11" fillId="0" borderId="4" xfId="0" applyNumberFormat="1" applyFont="1" applyBorder="1" applyAlignment="1">
      <alignment horizontal="left" vertical="center" wrapText="1"/>
    </xf>
    <xf numFmtId="166" fontId="6" fillId="0" borderId="3" xfId="0" applyNumberFormat="1" applyFont="1" applyBorder="1" applyAlignment="1">
      <alignment horizontal="right"/>
    </xf>
    <xf numFmtId="166" fontId="11" fillId="0" borderId="3" xfId="0" applyNumberFormat="1" applyFont="1" applyBorder="1" applyAlignment="1">
      <alignment horizontal="right"/>
    </xf>
    <xf numFmtId="0" fontId="0" fillId="0" borderId="3" xfId="0" applyBorder="1"/>
    <xf numFmtId="0" fontId="0" fillId="3" borderId="3" xfId="0" applyFill="1" applyBorder="1"/>
    <xf numFmtId="166" fontId="2" fillId="0" borderId="0" xfId="0" quotePrefix="1" applyNumberFormat="1" applyFont="1" applyAlignment="1">
      <alignment horizontal="center" vertical="center" wrapText="1"/>
    </xf>
    <xf numFmtId="0" fontId="6" fillId="0" borderId="2" xfId="0" quotePrefix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0" fillId="4" borderId="3" xfId="0" applyNumberFormat="1" applyFill="1" applyBorder="1"/>
    <xf numFmtId="166" fontId="0" fillId="0" borderId="0" xfId="0" applyNumberFormat="1"/>
    <xf numFmtId="166" fontId="20" fillId="0" borderId="0" xfId="0" applyNumberFormat="1" applyFont="1"/>
    <xf numFmtId="2" fontId="0" fillId="0" borderId="3" xfId="0" applyNumberFormat="1" applyBorder="1"/>
    <xf numFmtId="166" fontId="7" fillId="0" borderId="0" xfId="0" quotePrefix="1" applyNumberFormat="1" applyFont="1" applyAlignment="1">
      <alignment horizontal="left" wrapText="1"/>
    </xf>
    <xf numFmtId="166" fontId="8" fillId="0" borderId="0" xfId="0" applyNumberFormat="1" applyFont="1" applyAlignment="1">
      <alignment wrapText="1"/>
    </xf>
    <xf numFmtId="166" fontId="5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39" fillId="0" borderId="0" xfId="0" applyFont="1"/>
    <xf numFmtId="0" fontId="6" fillId="11" borderId="4" xfId="0" quotePrefix="1" applyFont="1" applyFill="1" applyBorder="1" applyAlignment="1">
      <alignment horizontal="center" wrapText="1"/>
    </xf>
    <xf numFmtId="0" fontId="6" fillId="4" borderId="4" xfId="0" quotePrefix="1" applyFont="1" applyFill="1" applyBorder="1" applyAlignment="1">
      <alignment horizontal="center" wrapText="1"/>
    </xf>
    <xf numFmtId="0" fontId="6" fillId="11" borderId="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0" fillId="11" borderId="3" xfId="0" applyFill="1" applyBorder="1"/>
    <xf numFmtId="0" fontId="1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6" borderId="4" xfId="0" applyFont="1" applyFill="1" applyBorder="1" applyAlignment="1">
      <alignment vertical="center" wrapText="1"/>
    </xf>
    <xf numFmtId="2" fontId="27" fillId="10" borderId="3" xfId="0" applyNumberFormat="1" applyFont="1" applyFill="1" applyBorder="1" applyAlignment="1">
      <alignment horizontal="center" vertical="center" wrapText="1"/>
    </xf>
    <xf numFmtId="2" fontId="27" fillId="10" borderId="4" xfId="0" applyNumberFormat="1" applyFont="1" applyFill="1" applyBorder="1" applyAlignment="1">
      <alignment horizontal="center" vertical="center" wrapText="1"/>
    </xf>
    <xf numFmtId="2" fontId="27" fillId="3" borderId="3" xfId="0" applyNumberFormat="1" applyFont="1" applyFill="1" applyBorder="1" applyAlignment="1">
      <alignment horizontal="center" vertical="center" wrapText="1"/>
    </xf>
    <xf numFmtId="2" fontId="27" fillId="3" borderId="4" xfId="0" applyNumberFormat="1" applyFont="1" applyFill="1" applyBorder="1" applyAlignment="1">
      <alignment horizontal="center" vertical="center" wrapText="1"/>
    </xf>
    <xf numFmtId="2" fontId="27" fillId="5" borderId="3" xfId="0" applyNumberFormat="1" applyFont="1" applyFill="1" applyBorder="1" applyAlignment="1">
      <alignment horizontal="center" vertical="center" wrapText="1"/>
    </xf>
    <xf numFmtId="2" fontId="27" fillId="5" borderId="4" xfId="0" applyNumberFormat="1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left"/>
    </xf>
    <xf numFmtId="0" fontId="1" fillId="10" borderId="0" xfId="0" applyFont="1" applyFill="1"/>
    <xf numFmtId="0" fontId="1" fillId="0" borderId="0" xfId="0" applyFont="1" applyAlignment="1">
      <alignment horizontal="right"/>
    </xf>
    <xf numFmtId="0" fontId="11" fillId="5" borderId="4" xfId="0" applyFont="1" applyFill="1" applyBorder="1" applyAlignment="1">
      <alignment vertical="center" wrapText="1"/>
    </xf>
    <xf numFmtId="0" fontId="1" fillId="5" borderId="0" xfId="0" applyFont="1" applyFill="1" applyAlignment="1">
      <alignment horizontal="right"/>
    </xf>
    <xf numFmtId="0" fontId="1" fillId="3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6" fillId="3" borderId="3" xfId="0" applyFont="1" applyFill="1" applyBorder="1" applyAlignment="1">
      <alignment horizontal="left" vertical="center" wrapText="1"/>
    </xf>
    <xf numFmtId="0" fontId="47" fillId="0" borderId="0" xfId="0" applyFont="1"/>
    <xf numFmtId="0" fontId="47" fillId="0" borderId="0" xfId="0" applyFont="1" applyAlignment="1">
      <alignment wrapText="1"/>
    </xf>
    <xf numFmtId="2" fontId="0" fillId="10" borderId="3" xfId="0" applyNumberFormat="1" applyFill="1" applyBorder="1"/>
    <xf numFmtId="164" fontId="5" fillId="3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8" fillId="2" borderId="4" xfId="0" applyNumberFormat="1" applyFont="1" applyFill="1" applyBorder="1" applyAlignment="1">
      <alignment horizontal="right"/>
    </xf>
    <xf numFmtId="164" fontId="12" fillId="2" borderId="4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164" fontId="12" fillId="2" borderId="3" xfId="0" applyNumberFormat="1" applyFont="1" applyFill="1" applyBorder="1" applyAlignment="1">
      <alignment horizontal="right"/>
    </xf>
    <xf numFmtId="4" fontId="7" fillId="4" borderId="4" xfId="0" applyNumberFormat="1" applyFont="1" applyFill="1" applyBorder="1" applyAlignment="1">
      <alignment vertical="center" wrapText="1"/>
    </xf>
    <xf numFmtId="4" fontId="7" fillId="9" borderId="4" xfId="0" applyNumberFormat="1" applyFont="1" applyFill="1" applyBorder="1" applyAlignment="1">
      <alignment horizontal="right"/>
    </xf>
    <xf numFmtId="4" fontId="7" fillId="10" borderId="4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4" fontId="8" fillId="10" borderId="3" xfId="0" quotePrefix="1" applyNumberFormat="1" applyFont="1" applyFill="1" applyBorder="1" applyAlignment="1">
      <alignment horizontal="right" vertical="center"/>
    </xf>
    <xf numFmtId="4" fontId="8" fillId="2" borderId="4" xfId="0" quotePrefix="1" applyNumberFormat="1" applyFont="1" applyFill="1" applyBorder="1" applyAlignment="1">
      <alignment horizontal="right" vertical="center"/>
    </xf>
    <xf numFmtId="4" fontId="7" fillId="9" borderId="3" xfId="0" applyNumberFormat="1" applyFont="1" applyFill="1" applyBorder="1" applyAlignment="1">
      <alignment horizontal="right"/>
    </xf>
    <xf numFmtId="4" fontId="7" fillId="10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7" fillId="4" borderId="4" xfId="0" applyNumberFormat="1" applyFont="1" applyFill="1" applyBorder="1" applyAlignment="1">
      <alignment horizontal="right" vertical="center" wrapText="1"/>
    </xf>
    <xf numFmtId="4" fontId="5" fillId="9" borderId="4" xfId="0" applyNumberFormat="1" applyFont="1" applyFill="1" applyBorder="1" applyAlignment="1">
      <alignment horizontal="right"/>
    </xf>
    <xf numFmtId="4" fontId="5" fillId="10" borderId="4" xfId="0" applyNumberFormat="1" applyFont="1" applyFill="1" applyBorder="1" applyAlignment="1">
      <alignment horizontal="right"/>
    </xf>
    <xf numFmtId="4" fontId="12" fillId="2" borderId="4" xfId="0" applyNumberFormat="1" applyFont="1" applyFill="1" applyBorder="1" applyAlignment="1">
      <alignment horizontal="right"/>
    </xf>
    <xf numFmtId="4" fontId="12" fillId="10" borderId="4" xfId="0" applyNumberFormat="1" applyFont="1" applyFill="1" applyBorder="1" applyAlignment="1">
      <alignment horizontal="right"/>
    </xf>
    <xf numFmtId="4" fontId="8" fillId="10" borderId="4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2" fontId="49" fillId="0" borderId="17" xfId="0" applyNumberFormat="1" applyFont="1" applyBorder="1"/>
    <xf numFmtId="2" fontId="7" fillId="0" borderId="17" xfId="0" applyNumberFormat="1" applyFont="1" applyBorder="1"/>
    <xf numFmtId="2" fontId="50" fillId="0" borderId="3" xfId="0" applyNumberFormat="1" applyFont="1" applyBorder="1"/>
    <xf numFmtId="2" fontId="8" fillId="0" borderId="3" xfId="0" applyNumberFormat="1" applyFont="1" applyBorder="1"/>
    <xf numFmtId="2" fontId="49" fillId="10" borderId="3" xfId="0" applyNumberFormat="1" applyFont="1" applyFill="1" applyBorder="1"/>
    <xf numFmtId="2" fontId="7" fillId="10" borderId="3" xfId="0" applyNumberFormat="1" applyFont="1" applyFill="1" applyBorder="1"/>
    <xf numFmtId="4" fontId="5" fillId="10" borderId="4" xfId="0" applyNumberFormat="1" applyFont="1" applyFill="1" applyBorder="1" applyAlignment="1">
      <alignment horizontal="right" vertical="center" wrapText="1"/>
    </xf>
    <xf numFmtId="4" fontId="51" fillId="2" borderId="3" xfId="0" applyNumberFormat="1" applyFont="1" applyFill="1" applyBorder="1" applyAlignment="1">
      <alignment horizontal="right"/>
    </xf>
    <xf numFmtId="2" fontId="12" fillId="0" borderId="3" xfId="0" applyNumberFormat="1" applyFont="1" applyBorder="1" applyAlignment="1">
      <alignment horizontal="right" vertical="center" wrapText="1"/>
    </xf>
    <xf numFmtId="164" fontId="7" fillId="6" borderId="4" xfId="0" applyNumberFormat="1" applyFont="1" applyFill="1" applyBorder="1" applyAlignment="1">
      <alignment vertical="center" wrapText="1"/>
    </xf>
    <xf numFmtId="164" fontId="7" fillId="7" borderId="3" xfId="0" applyNumberFormat="1" applyFont="1" applyFill="1" applyBorder="1" applyAlignment="1">
      <alignment vertical="center" wrapText="1"/>
    </xf>
    <xf numFmtId="164" fontId="7" fillId="5" borderId="3" xfId="0" applyNumberFormat="1" applyFont="1" applyFill="1" applyBorder="1" applyAlignment="1">
      <alignment vertical="center" wrapText="1"/>
    </xf>
    <xf numFmtId="164" fontId="8" fillId="2" borderId="3" xfId="0" applyNumberFormat="1" applyFont="1" applyFill="1" applyBorder="1"/>
    <xf numFmtId="164" fontId="7" fillId="10" borderId="3" xfId="0" applyNumberFormat="1" applyFont="1" applyFill="1" applyBorder="1"/>
    <xf numFmtId="164" fontId="8" fillId="7" borderId="4" xfId="0" applyNumberFormat="1" applyFont="1" applyFill="1" applyBorder="1"/>
    <xf numFmtId="164" fontId="7" fillId="5" borderId="3" xfId="0" quotePrefix="1" applyNumberFormat="1" applyFont="1" applyFill="1" applyBorder="1" applyAlignment="1">
      <alignment vertical="center"/>
    </xf>
    <xf numFmtId="164" fontId="7" fillId="7" borderId="3" xfId="0" applyNumberFormat="1" applyFont="1" applyFill="1" applyBorder="1" applyAlignment="1">
      <alignment vertical="center"/>
    </xf>
    <xf numFmtId="166" fontId="18" fillId="3" borderId="3" xfId="0" applyNumberFormat="1" applyFont="1" applyFill="1" applyBorder="1" applyAlignment="1">
      <alignment horizontal="right"/>
    </xf>
    <xf numFmtId="166" fontId="18" fillId="0" borderId="2" xfId="0" applyNumberFormat="1" applyFont="1" applyBorder="1" applyAlignment="1">
      <alignment vertical="center"/>
    </xf>
    <xf numFmtId="166" fontId="33" fillId="2" borderId="3" xfId="0" applyNumberFormat="1" applyFont="1" applyFill="1" applyBorder="1" applyAlignment="1">
      <alignment horizontal="right"/>
    </xf>
    <xf numFmtId="166" fontId="18" fillId="2" borderId="3" xfId="0" applyNumberFormat="1" applyFont="1" applyFill="1" applyBorder="1" applyAlignment="1">
      <alignment horizontal="right"/>
    </xf>
    <xf numFmtId="166" fontId="33" fillId="3" borderId="3" xfId="0" applyNumberFormat="1" applyFont="1" applyFill="1" applyBorder="1" applyAlignment="1">
      <alignment horizontal="right"/>
    </xf>
    <xf numFmtId="166" fontId="18" fillId="2" borderId="2" xfId="0" applyNumberFormat="1" applyFont="1" applyFill="1" applyBorder="1" applyAlignment="1">
      <alignment vertical="center" wrapText="1"/>
    </xf>
    <xf numFmtId="166" fontId="18" fillId="2" borderId="4" xfId="0" quotePrefix="1" applyNumberFormat="1" applyFont="1" applyFill="1" applyBorder="1" applyAlignment="1">
      <alignment horizontal="left" vertical="center" wrapText="1"/>
    </xf>
    <xf numFmtId="166" fontId="33" fillId="4" borderId="2" xfId="0" applyNumberFormat="1" applyFont="1" applyFill="1" applyBorder="1" applyAlignment="1">
      <alignment horizontal="left" vertical="center" wrapText="1"/>
    </xf>
    <xf numFmtId="166" fontId="33" fillId="4" borderId="1" xfId="0" quotePrefix="1" applyNumberFormat="1" applyFont="1" applyFill="1" applyBorder="1" applyAlignment="1">
      <alignment horizontal="right"/>
    </xf>
    <xf numFmtId="166" fontId="18" fillId="4" borderId="1" xfId="0" quotePrefix="1" applyNumberFormat="1" applyFont="1" applyFill="1" applyBorder="1" applyAlignment="1">
      <alignment horizontal="right"/>
    </xf>
    <xf numFmtId="166" fontId="33" fillId="10" borderId="2" xfId="0" applyNumberFormat="1" applyFont="1" applyFill="1" applyBorder="1" applyAlignment="1">
      <alignment horizontal="left" vertical="center" wrapText="1"/>
    </xf>
    <xf numFmtId="166" fontId="33" fillId="10" borderId="1" xfId="0" quotePrefix="1" applyNumberFormat="1" applyFont="1" applyFill="1" applyBorder="1" applyAlignment="1">
      <alignment horizontal="right"/>
    </xf>
    <xf numFmtId="166" fontId="18" fillId="10" borderId="1" xfId="0" quotePrefix="1" applyNumberFormat="1" applyFont="1" applyFill="1" applyBorder="1" applyAlignment="1">
      <alignment horizontal="right"/>
    </xf>
    <xf numFmtId="166" fontId="18" fillId="0" borderId="2" xfId="0" applyNumberFormat="1" applyFont="1" applyBorder="1" applyAlignment="1">
      <alignment vertical="center" wrapText="1"/>
    </xf>
    <xf numFmtId="166" fontId="7" fillId="2" borderId="4" xfId="0" applyNumberFormat="1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horizontal="center" vertical="center"/>
    </xf>
    <xf numFmtId="166" fontId="7" fillId="6" borderId="4" xfId="0" applyNumberFormat="1" applyFont="1" applyFill="1" applyBorder="1" applyAlignment="1">
      <alignment horizontal="center" vertical="center"/>
    </xf>
    <xf numFmtId="166" fontId="5" fillId="6" borderId="4" xfId="0" applyNumberFormat="1" applyFont="1" applyFill="1" applyBorder="1" applyAlignment="1">
      <alignment horizontal="center" vertical="center"/>
    </xf>
    <xf numFmtId="166" fontId="7" fillId="8" borderId="4" xfId="0" applyNumberFormat="1" applyFont="1" applyFill="1" applyBorder="1" applyAlignment="1">
      <alignment horizontal="center" vertical="center"/>
    </xf>
    <xf numFmtId="166" fontId="5" fillId="8" borderId="4" xfId="0" applyNumberFormat="1" applyFont="1" applyFill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166" fontId="5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166" fontId="12" fillId="2" borderId="4" xfId="0" applyNumberFormat="1" applyFont="1" applyFill="1" applyBorder="1" applyAlignment="1">
      <alignment horizontal="center" vertical="center"/>
    </xf>
    <xf numFmtId="166" fontId="37" fillId="2" borderId="4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6" fillId="4" borderId="4" xfId="0" quotePrefix="1" applyNumberFormat="1" applyFont="1" applyFill="1" applyBorder="1" applyAlignment="1">
      <alignment horizontal="center" vertical="center" wrapText="1"/>
    </xf>
    <xf numFmtId="166" fontId="6" fillId="4" borderId="3" xfId="0" applyNumberFormat="1" applyFont="1" applyFill="1" applyBorder="1" applyAlignment="1">
      <alignment horizontal="center" vertical="center" wrapText="1"/>
    </xf>
    <xf numFmtId="166" fontId="11" fillId="4" borderId="3" xfId="0" applyNumberFormat="1" applyFont="1" applyFill="1" applyBorder="1" applyAlignment="1">
      <alignment horizontal="center" vertical="center" wrapText="1"/>
    </xf>
    <xf numFmtId="166" fontId="34" fillId="2" borderId="3" xfId="0" applyNumberFormat="1" applyFont="1" applyFill="1" applyBorder="1" applyAlignment="1">
      <alignment horizontal="center" vertical="center"/>
    </xf>
    <xf numFmtId="166" fontId="25" fillId="2" borderId="3" xfId="0" applyNumberFormat="1" applyFont="1" applyFill="1" applyBorder="1" applyAlignment="1">
      <alignment horizontal="center" vertical="center"/>
    </xf>
    <xf numFmtId="166" fontId="7" fillId="9" borderId="4" xfId="0" applyNumberFormat="1" applyFont="1" applyFill="1" applyBorder="1" applyAlignment="1">
      <alignment horizontal="center" vertical="center"/>
    </xf>
    <xf numFmtId="166" fontId="7" fillId="5" borderId="4" xfId="0" applyNumberFormat="1" applyFont="1" applyFill="1" applyBorder="1" applyAlignment="1">
      <alignment horizontal="center" vertical="center"/>
    </xf>
    <xf numFmtId="166" fontId="8" fillId="6" borderId="4" xfId="0" applyNumberFormat="1" applyFont="1" applyFill="1" applyBorder="1" applyAlignment="1">
      <alignment horizontal="center" vertical="center"/>
    </xf>
    <xf numFmtId="166" fontId="36" fillId="9" borderId="4" xfId="0" applyNumberFormat="1" applyFont="1" applyFill="1" applyBorder="1" applyAlignment="1">
      <alignment horizontal="center" vertical="center"/>
    </xf>
    <xf numFmtId="166" fontId="7" fillId="7" borderId="4" xfId="0" applyNumberFormat="1" applyFont="1" applyFill="1" applyBorder="1" applyAlignment="1">
      <alignment horizontal="center" vertical="center"/>
    </xf>
    <xf numFmtId="166" fontId="7" fillId="2" borderId="3" xfId="0" applyNumberFormat="1" applyFont="1" applyFill="1" applyBorder="1" applyAlignment="1">
      <alignment horizontal="center" vertical="center"/>
    </xf>
    <xf numFmtId="166" fontId="8" fillId="5" borderId="4" xfId="0" applyNumberFormat="1" applyFont="1" applyFill="1" applyBorder="1" applyAlignment="1">
      <alignment horizontal="center" vertical="center"/>
    </xf>
    <xf numFmtId="166" fontId="7" fillId="10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/>
    </xf>
    <xf numFmtId="0" fontId="11" fillId="7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4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52" fillId="0" borderId="0" xfId="0" applyFont="1"/>
    <xf numFmtId="0" fontId="11" fillId="4" borderId="4" xfId="0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left" vertical="center" wrapText="1"/>
    </xf>
    <xf numFmtId="166" fontId="9" fillId="3" borderId="2" xfId="0" applyNumberFormat="1" applyFont="1" applyFill="1" applyBorder="1" applyAlignment="1">
      <alignment vertical="center" wrapText="1"/>
    </xf>
    <xf numFmtId="166" fontId="9" fillId="3" borderId="2" xfId="0" applyNumberFormat="1" applyFont="1" applyFill="1" applyBorder="1" applyAlignment="1">
      <alignment vertical="center"/>
    </xf>
    <xf numFmtId="0" fontId="4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166" fontId="6" fillId="0" borderId="1" xfId="0" quotePrefix="1" applyNumberFormat="1" applyFont="1" applyBorder="1" applyAlignment="1">
      <alignment horizontal="center" wrapText="1"/>
    </xf>
    <xf numFmtId="166" fontId="6" fillId="0" borderId="2" xfId="0" quotePrefix="1" applyNumberFormat="1" applyFont="1" applyBorder="1" applyAlignment="1">
      <alignment horizontal="center" wrapText="1"/>
    </xf>
    <xf numFmtId="166" fontId="6" fillId="0" borderId="4" xfId="0" quotePrefix="1" applyNumberFormat="1" applyFont="1" applyBorder="1" applyAlignment="1">
      <alignment horizontal="center" wrapText="1"/>
    </xf>
    <xf numFmtId="166" fontId="11" fillId="0" borderId="1" xfId="0" applyNumberFormat="1" applyFont="1" applyBorder="1" applyAlignment="1">
      <alignment horizontal="left" vertical="center" wrapText="1"/>
    </xf>
    <xf numFmtId="166" fontId="9" fillId="0" borderId="2" xfId="0" applyNumberFormat="1" applyFont="1" applyBorder="1" applyAlignment="1">
      <alignment vertical="center" wrapText="1"/>
    </xf>
    <xf numFmtId="166" fontId="9" fillId="0" borderId="2" xfId="0" applyNumberFormat="1" applyFont="1" applyBorder="1" applyAlignment="1">
      <alignment vertical="center"/>
    </xf>
    <xf numFmtId="166" fontId="11" fillId="2" borderId="1" xfId="0" quotePrefix="1" applyNumberFormat="1" applyFont="1" applyFill="1" applyBorder="1" applyAlignment="1">
      <alignment horizontal="left" vertical="center" wrapText="1"/>
    </xf>
    <xf numFmtId="166" fontId="9" fillId="2" borderId="2" xfId="0" applyNumberFormat="1" applyFont="1" applyFill="1" applyBorder="1" applyAlignment="1">
      <alignment vertical="center" wrapText="1"/>
    </xf>
    <xf numFmtId="166" fontId="11" fillId="2" borderId="2" xfId="0" quotePrefix="1" applyNumberFormat="1" applyFont="1" applyFill="1" applyBorder="1" applyAlignment="1">
      <alignment horizontal="left" vertical="center" wrapText="1"/>
    </xf>
    <xf numFmtId="166" fontId="11" fillId="2" borderId="4" xfId="0" quotePrefix="1" applyNumberFormat="1" applyFont="1" applyFill="1" applyBorder="1" applyAlignment="1">
      <alignment horizontal="left" vertical="center" wrapText="1"/>
    </xf>
    <xf numFmtId="166" fontId="11" fillId="3" borderId="1" xfId="0" quotePrefix="1" applyNumberFormat="1" applyFont="1" applyFill="1" applyBorder="1" applyAlignment="1">
      <alignment horizontal="left" vertical="center" wrapText="1"/>
    </xf>
    <xf numFmtId="166" fontId="5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wrapText="1"/>
    </xf>
    <xf numFmtId="166" fontId="11" fillId="0" borderId="2" xfId="0" applyNumberFormat="1" applyFont="1" applyBorder="1" applyAlignment="1">
      <alignment horizontal="left" vertical="center" wrapText="1"/>
    </xf>
    <xf numFmtId="166" fontId="11" fillId="0" borderId="4" xfId="0" applyNumberFormat="1" applyFont="1" applyBorder="1" applyAlignment="1">
      <alignment horizontal="left" vertical="center" wrapText="1"/>
    </xf>
    <xf numFmtId="166" fontId="6" fillId="4" borderId="1" xfId="0" applyNumberFormat="1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left" vertical="center" wrapText="1"/>
    </xf>
    <xf numFmtId="166" fontId="6" fillId="4" borderId="4" xfId="0" applyNumberFormat="1" applyFont="1" applyFill="1" applyBorder="1" applyAlignment="1">
      <alignment horizontal="left" vertical="center" wrapText="1"/>
    </xf>
    <xf numFmtId="166" fontId="6" fillId="10" borderId="1" xfId="0" applyNumberFormat="1" applyFont="1" applyFill="1" applyBorder="1" applyAlignment="1">
      <alignment horizontal="left" vertical="center" wrapText="1"/>
    </xf>
    <xf numFmtId="166" fontId="6" fillId="10" borderId="2" xfId="0" applyNumberFormat="1" applyFont="1" applyFill="1" applyBorder="1" applyAlignment="1">
      <alignment horizontal="left" vertical="center" wrapText="1"/>
    </xf>
    <xf numFmtId="166" fontId="6" fillId="10" borderId="4" xfId="0" applyNumberFormat="1" applyFont="1" applyFill="1" applyBorder="1" applyAlignment="1">
      <alignment horizontal="left" vertical="center" wrapText="1"/>
    </xf>
    <xf numFmtId="166" fontId="11" fillId="0" borderId="1" xfId="0" quotePrefix="1" applyNumberFormat="1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164" fontId="18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31" fillId="6" borderId="2" xfId="0" applyFont="1" applyFill="1" applyBorder="1" applyAlignment="1">
      <alignment horizontal="left" vertical="center" wrapText="1"/>
    </xf>
    <xf numFmtId="0" fontId="31" fillId="6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3" fontId="40" fillId="2" borderId="0" xfId="1" applyNumberFormat="1" applyFont="1" applyFill="1" applyAlignment="1">
      <alignment horizontal="center" vertical="center"/>
    </xf>
    <xf numFmtId="0" fontId="9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16" xfId="0" applyNumberFormat="1" applyFont="1" applyFill="1" applyBorder="1" applyAlignment="1">
      <alignment horizontal="right"/>
    </xf>
  </cellXfs>
  <cellStyles count="2">
    <cellStyle name="Normalno" xfId="0" builtinId="0"/>
    <cellStyle name="Normalno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workbookViewId="0">
      <selection activeCell="L1" sqref="L1"/>
    </sheetView>
  </sheetViews>
  <sheetFormatPr defaultRowHeight="15" x14ac:dyDescent="0.25"/>
  <cols>
    <col min="6" max="6" width="21.7109375" customWidth="1"/>
    <col min="7" max="7" width="18.5703125" customWidth="1"/>
    <col min="8" max="8" width="19.28515625" customWidth="1"/>
  </cols>
  <sheetData>
    <row r="1" spans="1:10" ht="56.25" customHeight="1" x14ac:dyDescent="0.25">
      <c r="A1" s="360" t="s">
        <v>315</v>
      </c>
      <c r="B1" s="361"/>
      <c r="C1" s="361"/>
      <c r="D1" s="361"/>
      <c r="E1" s="361"/>
      <c r="F1" s="361"/>
      <c r="G1" s="361"/>
      <c r="H1" s="361"/>
    </row>
    <row r="2" spans="1:10" ht="18" x14ac:dyDescent="0.25">
      <c r="A2" s="1"/>
      <c r="B2" s="1"/>
      <c r="C2" s="1"/>
      <c r="D2" s="1"/>
      <c r="E2" s="1"/>
      <c r="F2" s="1"/>
      <c r="G2" s="1"/>
      <c r="H2" s="175"/>
    </row>
    <row r="3" spans="1:10" ht="15.75" x14ac:dyDescent="0.25">
      <c r="A3" s="362" t="s">
        <v>23</v>
      </c>
      <c r="B3" s="362"/>
      <c r="C3" s="362"/>
      <c r="D3" s="362"/>
      <c r="E3" s="362"/>
      <c r="F3" s="362"/>
      <c r="G3" s="362"/>
      <c r="H3" s="362"/>
    </row>
    <row r="4" spans="1:10" ht="18" x14ac:dyDescent="0.25">
      <c r="A4" s="1"/>
      <c r="B4" s="1"/>
      <c r="C4" s="1"/>
      <c r="D4" s="1"/>
      <c r="E4" s="1"/>
      <c r="F4" s="1"/>
      <c r="G4" s="1"/>
      <c r="H4" s="175"/>
    </row>
    <row r="5" spans="1:10" ht="15.75" x14ac:dyDescent="0.25">
      <c r="A5" s="362" t="s">
        <v>28</v>
      </c>
      <c r="B5" s="363"/>
      <c r="C5" s="363"/>
      <c r="D5" s="363"/>
      <c r="E5" s="363"/>
      <c r="F5" s="363"/>
      <c r="G5" s="363"/>
      <c r="H5" s="363"/>
    </row>
    <row r="6" spans="1:10" ht="18" x14ac:dyDescent="0.25">
      <c r="A6" s="176"/>
      <c r="B6" s="177"/>
      <c r="C6" s="177"/>
      <c r="D6" s="177"/>
      <c r="E6" s="178"/>
      <c r="F6" s="178"/>
      <c r="G6" s="179"/>
      <c r="H6" s="180"/>
    </row>
    <row r="7" spans="1:10" ht="32.25" customHeight="1" x14ac:dyDescent="0.25">
      <c r="A7" s="364"/>
      <c r="B7" s="365"/>
      <c r="C7" s="365"/>
      <c r="D7" s="365"/>
      <c r="E7" s="366"/>
      <c r="F7" s="213" t="s">
        <v>296</v>
      </c>
      <c r="G7" s="215" t="s">
        <v>235</v>
      </c>
      <c r="H7" s="216" t="s">
        <v>297</v>
      </c>
      <c r="I7" s="217" t="s">
        <v>298</v>
      </c>
      <c r="J7" s="217" t="s">
        <v>298</v>
      </c>
    </row>
    <row r="8" spans="1:10" ht="17.25" customHeight="1" x14ac:dyDescent="0.25">
      <c r="A8" s="367">
        <v>1</v>
      </c>
      <c r="B8" s="368"/>
      <c r="C8" s="368"/>
      <c r="D8" s="368"/>
      <c r="E8" s="369"/>
      <c r="F8" s="184">
        <v>2</v>
      </c>
      <c r="G8" s="182">
        <v>3</v>
      </c>
      <c r="H8" s="183">
        <v>4</v>
      </c>
      <c r="I8" s="182" t="s">
        <v>214</v>
      </c>
      <c r="J8" s="182" t="s">
        <v>215</v>
      </c>
    </row>
    <row r="9" spans="1:10" x14ac:dyDescent="0.25">
      <c r="A9" s="357" t="s">
        <v>0</v>
      </c>
      <c r="B9" s="358"/>
      <c r="C9" s="358"/>
      <c r="D9" s="358"/>
      <c r="E9" s="359"/>
      <c r="F9" s="280">
        <f>F10</f>
        <v>717705.83</v>
      </c>
      <c r="G9" s="280">
        <f>G10</f>
        <v>1402777</v>
      </c>
      <c r="H9" s="280">
        <f>H10</f>
        <v>781063.98</v>
      </c>
      <c r="I9" s="187">
        <f>H9/F9*100</f>
        <v>108.82787172008901</v>
      </c>
      <c r="J9" s="187">
        <f>H9/G9*100</f>
        <v>55.67983934723766</v>
      </c>
    </row>
    <row r="10" spans="1:10" x14ac:dyDescent="0.25">
      <c r="A10" s="373" t="s">
        <v>1</v>
      </c>
      <c r="B10" s="374"/>
      <c r="C10" s="374"/>
      <c r="D10" s="374"/>
      <c r="E10" s="375"/>
      <c r="F10" s="281">
        <v>717705.83</v>
      </c>
      <c r="G10" s="282">
        <v>1402777</v>
      </c>
      <c r="H10" s="283">
        <v>781063.98</v>
      </c>
      <c r="I10" s="188">
        <f t="shared" ref="I10:I14" si="0">H10/F10*100</f>
        <v>108.82787172008901</v>
      </c>
      <c r="J10" s="188">
        <f t="shared" ref="J10:J14" si="1">H10/G10*100</f>
        <v>55.67983934723766</v>
      </c>
    </row>
    <row r="11" spans="1:10" x14ac:dyDescent="0.25">
      <c r="A11" s="189" t="s">
        <v>2</v>
      </c>
      <c r="B11" s="190"/>
      <c r="C11" s="190"/>
      <c r="D11" s="190"/>
      <c r="E11" s="190"/>
      <c r="F11" s="284">
        <f>F12+F13</f>
        <v>716515.25</v>
      </c>
      <c r="G11" s="284">
        <f>G12+G13</f>
        <v>1404127</v>
      </c>
      <c r="H11" s="284">
        <f>H12+H13</f>
        <v>891993.27</v>
      </c>
      <c r="I11" s="187">
        <f t="shared" si="0"/>
        <v>124.49047944199374</v>
      </c>
      <c r="J11" s="187">
        <f t="shared" si="1"/>
        <v>63.526537841662467</v>
      </c>
    </row>
    <row r="12" spans="1:10" x14ac:dyDescent="0.25">
      <c r="A12" s="376" t="s">
        <v>299</v>
      </c>
      <c r="B12" s="377"/>
      <c r="C12" s="377"/>
      <c r="D12" s="377"/>
      <c r="E12" s="377"/>
      <c r="F12" s="285">
        <v>708681</v>
      </c>
      <c r="G12" s="282">
        <v>1402627</v>
      </c>
      <c r="H12" s="282">
        <v>889304.12</v>
      </c>
      <c r="I12" s="188">
        <f t="shared" si="0"/>
        <v>125.48722485857529</v>
      </c>
      <c r="J12" s="188">
        <f t="shared" si="1"/>
        <v>63.402752121554769</v>
      </c>
    </row>
    <row r="13" spans="1:10" x14ac:dyDescent="0.25">
      <c r="A13" s="376" t="s">
        <v>300</v>
      </c>
      <c r="B13" s="378"/>
      <c r="C13" s="378"/>
      <c r="D13" s="378"/>
      <c r="E13" s="379"/>
      <c r="F13" s="286">
        <v>7834.25</v>
      </c>
      <c r="G13" s="282">
        <v>1500</v>
      </c>
      <c r="H13" s="282">
        <v>2689.15</v>
      </c>
      <c r="I13" s="188">
        <f t="shared" si="0"/>
        <v>34.325557647509335</v>
      </c>
      <c r="J13" s="188">
        <f t="shared" si="1"/>
        <v>179.27666666666667</v>
      </c>
    </row>
    <row r="14" spans="1:10" x14ac:dyDescent="0.25">
      <c r="A14" s="380" t="s">
        <v>3</v>
      </c>
      <c r="B14" s="358"/>
      <c r="C14" s="358"/>
      <c r="D14" s="358"/>
      <c r="E14" s="358"/>
      <c r="F14" s="284">
        <f>F9-F11</f>
        <v>1190.5799999999581</v>
      </c>
      <c r="G14" s="284">
        <f>G9-G11</f>
        <v>-1350</v>
      </c>
      <c r="H14" s="284">
        <f>H9-H11</f>
        <v>-110929.29000000004</v>
      </c>
      <c r="I14" s="187">
        <f t="shared" si="0"/>
        <v>-9317.2478959838008</v>
      </c>
      <c r="J14" s="187">
        <f t="shared" si="1"/>
        <v>8216.9844444444479</v>
      </c>
    </row>
    <row r="15" spans="1:10" ht="18" x14ac:dyDescent="0.25">
      <c r="A15" s="191"/>
      <c r="B15" s="192"/>
      <c r="C15" s="192"/>
      <c r="D15" s="192"/>
      <c r="E15" s="192"/>
      <c r="F15" s="192"/>
      <c r="G15" s="193"/>
      <c r="H15" s="194"/>
    </row>
    <row r="16" spans="1:10" ht="15.75" x14ac:dyDescent="0.25">
      <c r="A16" s="381" t="s">
        <v>29</v>
      </c>
      <c r="B16" s="382"/>
      <c r="C16" s="382"/>
      <c r="D16" s="382"/>
      <c r="E16" s="382"/>
      <c r="F16" s="382"/>
      <c r="G16" s="382"/>
      <c r="H16" s="382"/>
    </row>
    <row r="17" spans="1:10" ht="18" x14ac:dyDescent="0.25">
      <c r="A17" s="191"/>
      <c r="B17" s="192"/>
      <c r="C17" s="192"/>
      <c r="D17" s="192"/>
      <c r="E17" s="192"/>
      <c r="F17" s="192"/>
      <c r="G17" s="193"/>
      <c r="H17" s="194"/>
    </row>
    <row r="18" spans="1:10" ht="27.75" customHeight="1" x14ac:dyDescent="0.25">
      <c r="A18" s="370"/>
      <c r="B18" s="371"/>
      <c r="C18" s="371"/>
      <c r="D18" s="371"/>
      <c r="E18" s="372"/>
      <c r="F18" s="213" t="s">
        <v>296</v>
      </c>
      <c r="G18" s="215" t="s">
        <v>235</v>
      </c>
      <c r="H18" s="216" t="s">
        <v>297</v>
      </c>
      <c r="I18" s="217" t="s">
        <v>298</v>
      </c>
      <c r="J18" s="217" t="s">
        <v>298</v>
      </c>
    </row>
    <row r="19" spans="1:10" ht="12.75" customHeight="1" x14ac:dyDescent="0.25">
      <c r="A19" s="364">
        <v>1</v>
      </c>
      <c r="B19" s="365"/>
      <c r="C19" s="365"/>
      <c r="D19" s="365"/>
      <c r="E19" s="366"/>
      <c r="F19" s="181">
        <v>2</v>
      </c>
      <c r="G19" s="182">
        <v>3</v>
      </c>
      <c r="H19" s="183">
        <v>4</v>
      </c>
      <c r="I19" s="182" t="s">
        <v>214</v>
      </c>
      <c r="J19" s="182" t="s">
        <v>215</v>
      </c>
    </row>
    <row r="20" spans="1:10" ht="33" customHeight="1" x14ac:dyDescent="0.25">
      <c r="A20" s="373" t="s">
        <v>301</v>
      </c>
      <c r="B20" s="383"/>
      <c r="C20" s="383"/>
      <c r="D20" s="383"/>
      <c r="E20" s="384"/>
      <c r="F20" s="195">
        <v>0</v>
      </c>
      <c r="G20" s="196">
        <v>0</v>
      </c>
      <c r="H20" s="197">
        <v>0</v>
      </c>
      <c r="I20" s="198">
        <v>0</v>
      </c>
      <c r="J20" s="198">
        <v>0</v>
      </c>
    </row>
    <row r="21" spans="1:10" ht="29.25" customHeight="1" x14ac:dyDescent="0.25">
      <c r="A21" s="373" t="s">
        <v>302</v>
      </c>
      <c r="B21" s="374"/>
      <c r="C21" s="374"/>
      <c r="D21" s="374"/>
      <c r="E21" s="374"/>
      <c r="F21" s="196">
        <v>0</v>
      </c>
      <c r="G21" s="196">
        <v>0</v>
      </c>
      <c r="H21" s="197">
        <v>0</v>
      </c>
      <c r="I21" s="198">
        <v>0</v>
      </c>
      <c r="J21" s="198">
        <v>0</v>
      </c>
    </row>
    <row r="22" spans="1:10" x14ac:dyDescent="0.25">
      <c r="A22" s="380" t="s">
        <v>5</v>
      </c>
      <c r="B22" s="358"/>
      <c r="C22" s="358"/>
      <c r="D22" s="358"/>
      <c r="E22" s="358"/>
      <c r="F22" s="185">
        <v>0</v>
      </c>
      <c r="G22" s="185">
        <v>0</v>
      </c>
      <c r="H22" s="186">
        <v>0</v>
      </c>
      <c r="I22" s="199">
        <v>0</v>
      </c>
      <c r="J22" s="199">
        <v>0</v>
      </c>
    </row>
    <row r="23" spans="1:10" ht="18" x14ac:dyDescent="0.25">
      <c r="A23" s="200"/>
      <c r="B23" s="192"/>
      <c r="C23" s="192"/>
      <c r="D23" s="192"/>
      <c r="E23" s="192"/>
      <c r="F23" s="192"/>
      <c r="G23" s="193"/>
      <c r="H23" s="194"/>
    </row>
    <row r="24" spans="1:10" ht="15.75" x14ac:dyDescent="0.25">
      <c r="A24" s="381" t="s">
        <v>303</v>
      </c>
      <c r="B24" s="382"/>
      <c r="C24" s="382"/>
      <c r="D24" s="382"/>
      <c r="E24" s="382"/>
      <c r="F24" s="382"/>
      <c r="G24" s="382"/>
      <c r="H24" s="382"/>
    </row>
    <row r="25" spans="1:10" ht="18" x14ac:dyDescent="0.25">
      <c r="A25" s="200"/>
      <c r="B25" s="192"/>
      <c r="C25" s="192"/>
      <c r="D25" s="192"/>
      <c r="E25" s="192"/>
      <c r="F25" s="192"/>
      <c r="G25" s="193"/>
      <c r="H25" s="194"/>
    </row>
    <row r="26" spans="1:10" ht="28.5" customHeight="1" x14ac:dyDescent="0.25">
      <c r="A26" s="370"/>
      <c r="B26" s="371"/>
      <c r="C26" s="371"/>
      <c r="D26" s="371"/>
      <c r="E26" s="372"/>
      <c r="F26" s="213" t="s">
        <v>296</v>
      </c>
      <c r="G26" s="215" t="s">
        <v>235</v>
      </c>
      <c r="H26" s="216" t="s">
        <v>297</v>
      </c>
      <c r="I26" s="217" t="s">
        <v>298</v>
      </c>
      <c r="J26" s="217" t="s">
        <v>298</v>
      </c>
    </row>
    <row r="27" spans="1:10" ht="12" customHeight="1" x14ac:dyDescent="0.25">
      <c r="A27" s="367">
        <v>1</v>
      </c>
      <c r="B27" s="368"/>
      <c r="C27" s="368"/>
      <c r="D27" s="368"/>
      <c r="E27" s="369"/>
      <c r="F27" s="201">
        <v>2</v>
      </c>
      <c r="G27" s="202">
        <v>3</v>
      </c>
      <c r="H27" s="203">
        <v>4</v>
      </c>
      <c r="I27" s="182" t="s">
        <v>214</v>
      </c>
      <c r="J27" s="182" t="s">
        <v>215</v>
      </c>
    </row>
    <row r="28" spans="1:10" ht="36" customHeight="1" x14ac:dyDescent="0.25">
      <c r="A28" s="385" t="s">
        <v>304</v>
      </c>
      <c r="B28" s="386"/>
      <c r="C28" s="386"/>
      <c r="D28" s="386"/>
      <c r="E28" s="387"/>
      <c r="F28" s="287">
        <v>20405.009999999998</v>
      </c>
      <c r="G28" s="288">
        <v>1350</v>
      </c>
      <c r="H28" s="289">
        <v>21071.73</v>
      </c>
      <c r="I28" s="204">
        <f>H28/F28*100</f>
        <v>103.26743285104982</v>
      </c>
      <c r="J28" s="204">
        <f>H28/G28*100</f>
        <v>1560.8688888888889</v>
      </c>
    </row>
    <row r="29" spans="1:10" ht="38.25" customHeight="1" x14ac:dyDescent="0.25">
      <c r="A29" s="388" t="s">
        <v>4</v>
      </c>
      <c r="B29" s="389"/>
      <c r="C29" s="389"/>
      <c r="D29" s="389"/>
      <c r="E29" s="390"/>
      <c r="F29" s="290">
        <f>F14+F28</f>
        <v>21595.589999999956</v>
      </c>
      <c r="G29" s="291">
        <v>0</v>
      </c>
      <c r="H29" s="292">
        <f>H14+H28</f>
        <v>-89857.560000000041</v>
      </c>
      <c r="I29" s="238">
        <f>H29/F29*100</f>
        <v>-416.09217437449138</v>
      </c>
      <c r="J29" s="238" t="e">
        <f>H29/G29*100</f>
        <v>#DIV/0!</v>
      </c>
    </row>
    <row r="30" spans="1:10" x14ac:dyDescent="0.25">
      <c r="A30" s="205"/>
      <c r="B30" s="205"/>
      <c r="C30" s="205"/>
      <c r="D30" s="205"/>
      <c r="E30" s="205"/>
      <c r="F30" s="205"/>
      <c r="G30" s="205"/>
      <c r="H30" s="206"/>
    </row>
    <row r="31" spans="1:10" x14ac:dyDescent="0.25">
      <c r="A31" s="205"/>
      <c r="B31" s="205"/>
      <c r="C31" s="205"/>
      <c r="D31" s="205"/>
      <c r="E31" s="205"/>
      <c r="F31" s="205"/>
      <c r="G31" s="205"/>
      <c r="H31" s="206"/>
    </row>
    <row r="32" spans="1:10" x14ac:dyDescent="0.25">
      <c r="A32" s="391" t="s">
        <v>6</v>
      </c>
      <c r="B32" s="374"/>
      <c r="C32" s="374"/>
      <c r="D32" s="374"/>
      <c r="E32" s="374"/>
      <c r="F32" s="293">
        <f>F14+F28</f>
        <v>21595.589999999956</v>
      </c>
      <c r="G32" s="293">
        <f>G14+G28</f>
        <v>0</v>
      </c>
      <c r="H32" s="293">
        <f t="shared" ref="H32" si="2">H14+H28</f>
        <v>-89857.560000000041</v>
      </c>
      <c r="I32" s="207">
        <f>H32/F32*100</f>
        <v>-416.09217437449138</v>
      </c>
      <c r="J32" s="207" t="e">
        <f>H32/G32*100</f>
        <v>#DIV/0!</v>
      </c>
    </row>
    <row r="33" spans="1:8" ht="15.75" x14ac:dyDescent="0.25">
      <c r="A33" s="208"/>
      <c r="B33" s="209"/>
      <c r="C33" s="209"/>
      <c r="D33" s="209"/>
      <c r="E33" s="209"/>
      <c r="F33" s="209"/>
      <c r="G33" s="210"/>
      <c r="H33" s="211"/>
    </row>
    <row r="34" spans="1:8" x14ac:dyDescent="0.25">
      <c r="H34" s="212"/>
    </row>
    <row r="35" spans="1:8" ht="47.25" customHeight="1" x14ac:dyDescent="0.25">
      <c r="A35" s="392" t="s">
        <v>305</v>
      </c>
      <c r="B35" s="393"/>
      <c r="C35" s="393"/>
      <c r="D35" s="393"/>
      <c r="E35" s="393"/>
      <c r="F35" s="393"/>
      <c r="G35" s="393"/>
      <c r="H35" s="393"/>
    </row>
  </sheetData>
  <mergeCells count="23">
    <mergeCell ref="A27:E27"/>
    <mergeCell ref="A28:E28"/>
    <mergeCell ref="A29:E29"/>
    <mergeCell ref="A32:E32"/>
    <mergeCell ref="A35:H35"/>
    <mergeCell ref="A26:E26"/>
    <mergeCell ref="A10:E10"/>
    <mergeCell ref="A12:E12"/>
    <mergeCell ref="A13:E13"/>
    <mergeCell ref="A14:E14"/>
    <mergeCell ref="A16:H16"/>
    <mergeCell ref="A18:E18"/>
    <mergeCell ref="A19:E19"/>
    <mergeCell ref="A20:E20"/>
    <mergeCell ref="A21:E21"/>
    <mergeCell ref="A22:E22"/>
    <mergeCell ref="A24:H24"/>
    <mergeCell ref="A9:E9"/>
    <mergeCell ref="A1:H1"/>
    <mergeCell ref="A3:H3"/>
    <mergeCell ref="A5:H5"/>
    <mergeCell ref="A7:E7"/>
    <mergeCell ref="A8:E8"/>
  </mergeCells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90"/>
  <sheetViews>
    <sheetView topLeftCell="A50" zoomScale="80" zoomScaleNormal="80" workbookViewId="0">
      <selection activeCell="H18" sqref="H18"/>
    </sheetView>
  </sheetViews>
  <sheetFormatPr defaultRowHeight="15" x14ac:dyDescent="0.25"/>
  <cols>
    <col min="1" max="1" width="6.7109375" customWidth="1"/>
    <col min="2" max="2" width="7" customWidth="1"/>
    <col min="3" max="3" width="4.85546875" customWidth="1"/>
    <col min="4" max="4" width="37" customWidth="1"/>
    <col min="5" max="5" width="20.28515625" customWidth="1"/>
    <col min="6" max="6" width="19.42578125" customWidth="1"/>
    <col min="7" max="7" width="18.85546875" customWidth="1"/>
    <col min="8" max="8" width="11.42578125" bestFit="1" customWidth="1"/>
    <col min="9" max="9" width="11.7109375" bestFit="1" customWidth="1"/>
    <col min="10" max="11" width="14.28515625" bestFit="1" customWidth="1"/>
    <col min="12" max="12" width="13.28515625" bestFit="1" customWidth="1"/>
  </cols>
  <sheetData>
    <row r="1" spans="1:11" ht="54" customHeight="1" x14ac:dyDescent="0.25">
      <c r="A1" s="236" t="s">
        <v>313</v>
      </c>
      <c r="B1" s="236"/>
      <c r="C1" s="236"/>
      <c r="D1" s="236"/>
      <c r="E1" s="236"/>
      <c r="F1" s="236"/>
      <c r="G1" s="236"/>
      <c r="H1" s="236"/>
      <c r="I1" s="236"/>
      <c r="J1" s="236"/>
    </row>
    <row r="2" spans="1:11" ht="15" customHeight="1" x14ac:dyDescent="0.25">
      <c r="A2" s="362"/>
      <c r="B2" s="362"/>
      <c r="C2" s="362"/>
      <c r="D2" s="362"/>
    </row>
    <row r="3" spans="1:11" ht="12.75" customHeight="1" x14ac:dyDescent="0.25">
      <c r="A3" s="1"/>
      <c r="B3" s="1"/>
      <c r="C3" s="1"/>
      <c r="D3" s="1"/>
    </row>
    <row r="4" spans="1:11" ht="15.75" x14ac:dyDescent="0.25">
      <c r="A4" s="362" t="s">
        <v>23</v>
      </c>
      <c r="B4" s="362"/>
      <c r="C4" s="362"/>
      <c r="D4" s="362"/>
    </row>
    <row r="5" spans="1:11" ht="18" customHeight="1" x14ac:dyDescent="0.25">
      <c r="A5" s="362" t="s">
        <v>8</v>
      </c>
      <c r="B5" s="363"/>
      <c r="C5" s="363"/>
      <c r="D5" s="363"/>
    </row>
    <row r="6" spans="1:11" ht="12" customHeight="1" x14ac:dyDescent="0.25">
      <c r="A6" s="1"/>
      <c r="B6" s="1"/>
      <c r="C6" s="1"/>
      <c r="D6" s="1"/>
    </row>
    <row r="7" spans="1:11" ht="15.75" x14ac:dyDescent="0.25">
      <c r="A7" s="362" t="s">
        <v>1</v>
      </c>
      <c r="B7" s="394"/>
      <c r="C7" s="394"/>
      <c r="D7" s="394"/>
    </row>
    <row r="8" spans="1:11" ht="18" x14ac:dyDescent="0.25">
      <c r="A8" s="12"/>
      <c r="B8" s="12"/>
      <c r="C8" s="12"/>
      <c r="D8" s="12"/>
    </row>
    <row r="9" spans="1:11" ht="33.75" x14ac:dyDescent="0.25">
      <c r="A9" s="47" t="s">
        <v>9</v>
      </c>
      <c r="B9" s="48" t="s">
        <v>10</v>
      </c>
      <c r="C9" s="48" t="s">
        <v>11</v>
      </c>
      <c r="D9" s="15" t="s">
        <v>7</v>
      </c>
      <c r="E9" s="214" t="s">
        <v>296</v>
      </c>
      <c r="F9" s="49" t="s">
        <v>235</v>
      </c>
      <c r="G9" s="92" t="s">
        <v>297</v>
      </c>
      <c r="H9" s="56" t="s">
        <v>205</v>
      </c>
      <c r="I9" s="56" t="s">
        <v>205</v>
      </c>
    </row>
    <row r="10" spans="1:11" ht="12.75" customHeight="1" x14ac:dyDescent="0.25">
      <c r="A10" s="28"/>
      <c r="B10" s="28"/>
      <c r="C10" s="28"/>
      <c r="D10" s="64"/>
      <c r="E10" s="123">
        <v>1</v>
      </c>
      <c r="F10" s="123">
        <v>2</v>
      </c>
      <c r="G10" s="123">
        <v>3</v>
      </c>
      <c r="H10" s="61" t="s">
        <v>240</v>
      </c>
      <c r="I10" s="61" t="s">
        <v>288</v>
      </c>
    </row>
    <row r="11" spans="1:11" ht="15.75" customHeight="1" x14ac:dyDescent="0.25">
      <c r="A11" s="14"/>
      <c r="B11" s="15"/>
      <c r="C11" s="15"/>
      <c r="D11" s="15" t="s">
        <v>117</v>
      </c>
      <c r="E11" s="272">
        <f t="shared" ref="E11:G11" si="0">E12+E29</f>
        <v>717705.83000000007</v>
      </c>
      <c r="F11" s="272">
        <f t="shared" si="0"/>
        <v>1404127</v>
      </c>
      <c r="G11" s="272">
        <f t="shared" si="0"/>
        <v>781063.9800000001</v>
      </c>
      <c r="H11" s="62">
        <f>SUM(G11/E11*100)</f>
        <v>108.82787172008899</v>
      </c>
      <c r="I11" s="63">
        <f>SUM(G11/F11*100)</f>
        <v>55.626305882587545</v>
      </c>
    </row>
    <row r="12" spans="1:11" ht="15.75" x14ac:dyDescent="0.25">
      <c r="A12" s="16">
        <v>6</v>
      </c>
      <c r="B12" s="17"/>
      <c r="C12" s="17"/>
      <c r="D12" s="17" t="s">
        <v>12</v>
      </c>
      <c r="E12" s="273">
        <f t="shared" ref="E12:G12" si="1">E13+E17+E20+E22+E25</f>
        <v>717705.83000000007</v>
      </c>
      <c r="F12" s="273">
        <f t="shared" si="1"/>
        <v>1402777</v>
      </c>
      <c r="G12" s="273">
        <f t="shared" si="1"/>
        <v>781063.9800000001</v>
      </c>
      <c r="H12" s="62">
        <f t="shared" ref="H12:H31" si="2">SUM(G12/E12*100)</f>
        <v>108.82787172008899</v>
      </c>
      <c r="I12" s="63">
        <f t="shared" ref="I12:I31" si="3">SUM(G12/F12*100)</f>
        <v>55.679839347237667</v>
      </c>
    </row>
    <row r="13" spans="1:11" ht="28.5" x14ac:dyDescent="0.25">
      <c r="A13" s="19"/>
      <c r="B13" s="20">
        <v>63</v>
      </c>
      <c r="C13" s="19"/>
      <c r="D13" s="21" t="s">
        <v>30</v>
      </c>
      <c r="E13" s="274">
        <f t="shared" ref="E13:G13" si="4">E14+E15+E16</f>
        <v>644298.96</v>
      </c>
      <c r="F13" s="274">
        <f t="shared" si="4"/>
        <v>1253650</v>
      </c>
      <c r="G13" s="274">
        <f t="shared" si="4"/>
        <v>706826.9</v>
      </c>
      <c r="H13" s="62">
        <f t="shared" si="2"/>
        <v>109.70480225515186</v>
      </c>
      <c r="I13" s="63">
        <f t="shared" si="3"/>
        <v>56.381517967534798</v>
      </c>
    </row>
    <row r="14" spans="1:11" ht="22.9" customHeight="1" x14ac:dyDescent="0.25">
      <c r="A14" s="22"/>
      <c r="B14" s="22"/>
      <c r="C14" s="23" t="s">
        <v>163</v>
      </c>
      <c r="D14" s="67" t="s">
        <v>231</v>
      </c>
      <c r="E14" s="275">
        <v>3175.6</v>
      </c>
      <c r="F14" s="275">
        <v>24400</v>
      </c>
      <c r="G14" s="275">
        <v>1020</v>
      </c>
      <c r="H14" s="62">
        <f t="shared" si="2"/>
        <v>32.119914346895072</v>
      </c>
      <c r="I14" s="63">
        <f t="shared" si="3"/>
        <v>4.1803278688524594</v>
      </c>
      <c r="K14" s="11"/>
    </row>
    <row r="15" spans="1:11" ht="22.9" customHeight="1" x14ac:dyDescent="0.25">
      <c r="A15" s="22"/>
      <c r="B15" s="22"/>
      <c r="C15" s="23" t="s">
        <v>163</v>
      </c>
      <c r="D15" s="67" t="s">
        <v>85</v>
      </c>
      <c r="E15" s="275">
        <v>635629.88</v>
      </c>
      <c r="F15" s="275">
        <v>1229250</v>
      </c>
      <c r="G15" s="275">
        <v>704117.75</v>
      </c>
      <c r="H15" s="62">
        <f t="shared" si="2"/>
        <v>110.77480341232541</v>
      </c>
      <c r="I15" s="63">
        <f t="shared" si="3"/>
        <v>57.280272523896677</v>
      </c>
    </row>
    <row r="16" spans="1:11" ht="21" customHeight="1" x14ac:dyDescent="0.25">
      <c r="A16" s="22"/>
      <c r="B16" s="22"/>
      <c r="C16" s="23" t="s">
        <v>164</v>
      </c>
      <c r="D16" s="66" t="s">
        <v>107</v>
      </c>
      <c r="E16" s="275">
        <v>5493.48</v>
      </c>
      <c r="F16" s="275">
        <v>0</v>
      </c>
      <c r="G16" s="275">
        <v>1689.15</v>
      </c>
      <c r="H16" s="62">
        <f t="shared" si="2"/>
        <v>30.748268856899458</v>
      </c>
      <c r="I16" s="63" t="e">
        <f t="shared" si="3"/>
        <v>#DIV/0!</v>
      </c>
    </row>
    <row r="17" spans="1:11" ht="15.75" x14ac:dyDescent="0.25">
      <c r="A17" s="25"/>
      <c r="B17" s="26">
        <v>64</v>
      </c>
      <c r="C17" s="27"/>
      <c r="D17" s="25" t="s">
        <v>165</v>
      </c>
      <c r="E17" s="274">
        <f t="shared" ref="E17:G17" si="5">E18+E19</f>
        <v>0</v>
      </c>
      <c r="F17" s="274">
        <f t="shared" si="5"/>
        <v>1</v>
      </c>
      <c r="G17" s="274">
        <f t="shared" si="5"/>
        <v>0</v>
      </c>
      <c r="H17" s="62" t="e">
        <f t="shared" si="2"/>
        <v>#DIV/0!</v>
      </c>
      <c r="I17" s="63">
        <f t="shared" si="3"/>
        <v>0</v>
      </c>
    </row>
    <row r="18" spans="1:11" ht="30" x14ac:dyDescent="0.25">
      <c r="A18" s="28"/>
      <c r="B18" s="29"/>
      <c r="C18" s="30" t="s">
        <v>156</v>
      </c>
      <c r="D18" s="23" t="s">
        <v>75</v>
      </c>
      <c r="E18" s="88">
        <v>0</v>
      </c>
      <c r="F18" s="88">
        <v>0</v>
      </c>
      <c r="G18" s="88">
        <v>0</v>
      </c>
      <c r="H18" s="62" t="e">
        <f t="shared" si="2"/>
        <v>#DIV/0!</v>
      </c>
      <c r="I18" s="63" t="e">
        <f t="shared" si="3"/>
        <v>#DIV/0!</v>
      </c>
    </row>
    <row r="19" spans="1:11" ht="15.75" x14ac:dyDescent="0.25">
      <c r="A19" s="22"/>
      <c r="B19" s="23"/>
      <c r="C19" s="23" t="s">
        <v>167</v>
      </c>
      <c r="D19" s="23" t="s">
        <v>75</v>
      </c>
      <c r="E19" s="88">
        <v>0</v>
      </c>
      <c r="F19" s="88">
        <v>1</v>
      </c>
      <c r="G19" s="88">
        <v>0</v>
      </c>
      <c r="H19" s="62" t="e">
        <f t="shared" si="2"/>
        <v>#DIV/0!</v>
      </c>
      <c r="I19" s="63">
        <f t="shared" si="3"/>
        <v>0</v>
      </c>
      <c r="K19" s="11"/>
    </row>
    <row r="20" spans="1:11" ht="42.75" x14ac:dyDescent="0.25">
      <c r="A20" s="25"/>
      <c r="B20" s="26">
        <v>65</v>
      </c>
      <c r="C20" s="31"/>
      <c r="D20" s="32" t="s">
        <v>166</v>
      </c>
      <c r="E20" s="274">
        <f t="shared" ref="E20:G20" si="6">E21</f>
        <v>3022.4</v>
      </c>
      <c r="F20" s="274">
        <f t="shared" si="6"/>
        <v>9500</v>
      </c>
      <c r="G20" s="274">
        <f t="shared" si="6"/>
        <v>1975.18</v>
      </c>
      <c r="H20" s="62">
        <f t="shared" si="2"/>
        <v>65.351376389624136</v>
      </c>
      <c r="I20" s="63">
        <f t="shared" si="3"/>
        <v>20.791368421052635</v>
      </c>
    </row>
    <row r="21" spans="1:11" ht="15.75" x14ac:dyDescent="0.25">
      <c r="A21" s="22"/>
      <c r="B21" s="22"/>
      <c r="C21" s="23" t="s">
        <v>167</v>
      </c>
      <c r="D21" s="23" t="s">
        <v>92</v>
      </c>
      <c r="E21" s="275">
        <v>3022.4</v>
      </c>
      <c r="F21" s="275">
        <v>9500</v>
      </c>
      <c r="G21" s="275">
        <v>1975.18</v>
      </c>
      <c r="H21" s="62">
        <f t="shared" si="2"/>
        <v>65.351376389624136</v>
      </c>
      <c r="I21" s="63">
        <f t="shared" si="3"/>
        <v>20.791368421052635</v>
      </c>
    </row>
    <row r="22" spans="1:11" ht="42.75" x14ac:dyDescent="0.25">
      <c r="A22" s="25"/>
      <c r="B22" s="26">
        <v>66</v>
      </c>
      <c r="C22" s="27"/>
      <c r="D22" s="32" t="s">
        <v>168</v>
      </c>
      <c r="E22" s="274">
        <f t="shared" ref="E22:G22" si="7">E23+E24</f>
        <v>1268.4000000000001</v>
      </c>
      <c r="F22" s="274">
        <f t="shared" si="7"/>
        <v>3450</v>
      </c>
      <c r="G22" s="274">
        <f t="shared" si="7"/>
        <v>0</v>
      </c>
      <c r="H22" s="62">
        <f t="shared" si="2"/>
        <v>0</v>
      </c>
      <c r="I22" s="63">
        <f t="shared" si="3"/>
        <v>0</v>
      </c>
    </row>
    <row r="23" spans="1:11" ht="15.75" x14ac:dyDescent="0.25">
      <c r="A23" s="22"/>
      <c r="B23" s="22"/>
      <c r="C23" s="23" t="s">
        <v>156</v>
      </c>
      <c r="D23" s="23" t="s">
        <v>75</v>
      </c>
      <c r="E23" s="275">
        <v>68.400000000000006</v>
      </c>
      <c r="F23" s="275">
        <v>2150</v>
      </c>
      <c r="G23" s="275">
        <v>0</v>
      </c>
      <c r="H23" s="62">
        <f t="shared" si="2"/>
        <v>0</v>
      </c>
      <c r="I23" s="63">
        <f t="shared" si="3"/>
        <v>0</v>
      </c>
    </row>
    <row r="24" spans="1:11" ht="15.75" x14ac:dyDescent="0.25">
      <c r="A24" s="22"/>
      <c r="B24" s="22"/>
      <c r="C24" s="23" t="s">
        <v>157</v>
      </c>
      <c r="D24" s="23" t="s">
        <v>87</v>
      </c>
      <c r="E24" s="275">
        <v>1200</v>
      </c>
      <c r="F24" s="275">
        <v>1300</v>
      </c>
      <c r="G24" s="275">
        <v>0</v>
      </c>
      <c r="H24" s="62">
        <f t="shared" si="2"/>
        <v>0</v>
      </c>
      <c r="I24" s="63">
        <f t="shared" si="3"/>
        <v>0</v>
      </c>
    </row>
    <row r="25" spans="1:11" ht="28.5" x14ac:dyDescent="0.25">
      <c r="A25" s="25"/>
      <c r="B25" s="26">
        <v>67</v>
      </c>
      <c r="C25" s="27"/>
      <c r="D25" s="21" t="s">
        <v>31</v>
      </c>
      <c r="E25" s="274">
        <f t="shared" ref="E25:G25" si="8">E26+E27+E28</f>
        <v>69116.070000000007</v>
      </c>
      <c r="F25" s="274">
        <f t="shared" si="8"/>
        <v>136176</v>
      </c>
      <c r="G25" s="274">
        <f t="shared" si="8"/>
        <v>72261.899999999994</v>
      </c>
      <c r="H25" s="62">
        <f t="shared" si="2"/>
        <v>104.55151746909219</v>
      </c>
      <c r="I25" s="63">
        <f t="shared" si="3"/>
        <v>53.065077546704266</v>
      </c>
      <c r="K25" s="11"/>
    </row>
    <row r="26" spans="1:11" ht="15.75" x14ac:dyDescent="0.25">
      <c r="A26" s="22"/>
      <c r="B26" s="22"/>
      <c r="C26" s="67" t="s">
        <v>162</v>
      </c>
      <c r="D26" s="67" t="s">
        <v>123</v>
      </c>
      <c r="E26" s="275">
        <v>0</v>
      </c>
      <c r="F26" s="275">
        <v>0</v>
      </c>
      <c r="G26" s="275">
        <v>0</v>
      </c>
      <c r="H26" s="62" t="e">
        <f t="shared" si="2"/>
        <v>#DIV/0!</v>
      </c>
      <c r="I26" s="63" t="e">
        <f t="shared" si="3"/>
        <v>#DIV/0!</v>
      </c>
    </row>
    <row r="27" spans="1:11" ht="15.75" x14ac:dyDescent="0.25">
      <c r="A27" s="22"/>
      <c r="B27" s="22"/>
      <c r="C27" s="67" t="s">
        <v>159</v>
      </c>
      <c r="D27" s="67" t="s">
        <v>232</v>
      </c>
      <c r="E27" s="275">
        <v>61480.82</v>
      </c>
      <c r="F27" s="88">
        <v>110295</v>
      </c>
      <c r="G27" s="88">
        <v>60061.96</v>
      </c>
      <c r="H27" s="62">
        <f t="shared" si="2"/>
        <v>97.692190832848354</v>
      </c>
      <c r="I27" s="63">
        <f t="shared" si="3"/>
        <v>54.455741420735308</v>
      </c>
    </row>
    <row r="28" spans="1:11" ht="15.75" x14ac:dyDescent="0.25">
      <c r="A28" s="22"/>
      <c r="B28" s="22"/>
      <c r="C28" s="67" t="s">
        <v>160</v>
      </c>
      <c r="D28" s="67" t="s">
        <v>13</v>
      </c>
      <c r="E28" s="88">
        <v>7635.25</v>
      </c>
      <c r="F28" s="88">
        <v>25881</v>
      </c>
      <c r="G28" s="88">
        <v>12199.94</v>
      </c>
      <c r="H28" s="62">
        <f t="shared" si="2"/>
        <v>159.78442094233984</v>
      </c>
      <c r="I28" s="63">
        <f t="shared" si="3"/>
        <v>47.138595881148341</v>
      </c>
    </row>
    <row r="29" spans="1:11" ht="15.75" x14ac:dyDescent="0.25">
      <c r="A29" s="16">
        <v>9</v>
      </c>
      <c r="B29" s="17"/>
      <c r="C29" s="17"/>
      <c r="D29" s="17" t="s">
        <v>175</v>
      </c>
      <c r="E29" s="273">
        <f t="shared" ref="E29:G29" si="9">E30</f>
        <v>0</v>
      </c>
      <c r="F29" s="273">
        <f t="shared" si="9"/>
        <v>1350</v>
      </c>
      <c r="G29" s="273">
        <f t="shared" si="9"/>
        <v>0</v>
      </c>
      <c r="H29" s="62" t="e">
        <f t="shared" si="2"/>
        <v>#DIV/0!</v>
      </c>
      <c r="I29" s="63">
        <f t="shared" si="3"/>
        <v>0</v>
      </c>
    </row>
    <row r="30" spans="1:11" ht="15.75" x14ac:dyDescent="0.25">
      <c r="A30" s="33"/>
      <c r="B30" s="34">
        <v>92</v>
      </c>
      <c r="C30" s="35"/>
      <c r="D30" s="36" t="s">
        <v>176</v>
      </c>
      <c r="E30" s="276">
        <f t="shared" ref="E30:G30" si="10">E31</f>
        <v>0</v>
      </c>
      <c r="F30" s="276">
        <f t="shared" si="10"/>
        <v>1350</v>
      </c>
      <c r="G30" s="276">
        <f t="shared" si="10"/>
        <v>0</v>
      </c>
      <c r="H30" s="62" t="e">
        <f t="shared" si="2"/>
        <v>#DIV/0!</v>
      </c>
      <c r="I30" s="63">
        <f t="shared" si="3"/>
        <v>0</v>
      </c>
    </row>
    <row r="31" spans="1:11" ht="28.5" x14ac:dyDescent="0.25">
      <c r="A31" s="29"/>
      <c r="B31" s="29"/>
      <c r="C31" s="37" t="s">
        <v>161</v>
      </c>
      <c r="D31" s="38" t="s">
        <v>177</v>
      </c>
      <c r="E31" s="275">
        <v>0</v>
      </c>
      <c r="F31" s="275">
        <v>1350</v>
      </c>
      <c r="G31" s="275">
        <v>0</v>
      </c>
      <c r="H31" s="62" t="e">
        <f t="shared" si="2"/>
        <v>#DIV/0!</v>
      </c>
      <c r="I31" s="63">
        <f t="shared" si="3"/>
        <v>0</v>
      </c>
    </row>
    <row r="32" spans="1:11" x14ac:dyDescent="0.25">
      <c r="A32" s="28"/>
      <c r="B32" s="29"/>
      <c r="C32" s="29"/>
      <c r="D32" s="29"/>
      <c r="E32" s="24"/>
      <c r="F32" s="24"/>
      <c r="G32" s="24"/>
      <c r="H32" s="24"/>
      <c r="I32" s="24"/>
      <c r="K32" s="11"/>
    </row>
    <row r="33" spans="1:11" ht="7.5" customHeight="1" x14ac:dyDescent="0.25">
      <c r="A33" s="13"/>
      <c r="B33" s="13"/>
      <c r="C33" s="13"/>
      <c r="D33" s="13"/>
    </row>
    <row r="34" spans="1:11" x14ac:dyDescent="0.25">
      <c r="A34" s="395" t="s">
        <v>14</v>
      </c>
      <c r="B34" s="396"/>
      <c r="C34" s="396"/>
      <c r="D34" s="396"/>
    </row>
    <row r="35" spans="1:11" ht="8.25" customHeight="1" x14ac:dyDescent="0.25">
      <c r="A35" s="39"/>
      <c r="B35" s="39"/>
      <c r="C35" s="39"/>
      <c r="D35" s="39"/>
    </row>
    <row r="36" spans="1:11" ht="33.75" x14ac:dyDescent="0.25">
      <c r="A36" s="47" t="s">
        <v>9</v>
      </c>
      <c r="B36" s="48" t="s">
        <v>10</v>
      </c>
      <c r="C36" s="48" t="s">
        <v>11</v>
      </c>
      <c r="D36" s="15" t="s">
        <v>15</v>
      </c>
      <c r="E36" s="214" t="s">
        <v>296</v>
      </c>
      <c r="F36" s="49" t="s">
        <v>235</v>
      </c>
      <c r="G36" s="92" t="s">
        <v>297</v>
      </c>
      <c r="H36" s="56" t="s">
        <v>205</v>
      </c>
      <c r="I36" s="56" t="s">
        <v>205</v>
      </c>
    </row>
    <row r="37" spans="1:11" ht="10.5" customHeight="1" x14ac:dyDescent="0.25">
      <c r="A37" s="28"/>
      <c r="B37" s="28"/>
      <c r="C37" s="28"/>
      <c r="D37" s="64"/>
      <c r="E37" s="123">
        <v>1</v>
      </c>
      <c r="F37" s="123">
        <v>2</v>
      </c>
      <c r="G37" s="123">
        <v>3</v>
      </c>
      <c r="H37" s="61" t="s">
        <v>210</v>
      </c>
      <c r="I37" s="61" t="s">
        <v>211</v>
      </c>
    </row>
    <row r="38" spans="1:11" ht="15.75" customHeight="1" x14ac:dyDescent="0.25">
      <c r="A38" s="14"/>
      <c r="B38" s="15"/>
      <c r="C38" s="15"/>
      <c r="D38" s="15" t="s">
        <v>117</v>
      </c>
      <c r="E38" s="272">
        <f>E39+E64</f>
        <v>716515.25</v>
      </c>
      <c r="F38" s="272">
        <f t="shared" ref="F38:G38" si="11">F39+F64</f>
        <v>1404127</v>
      </c>
      <c r="G38" s="272">
        <f t="shared" si="11"/>
        <v>891993.27</v>
      </c>
      <c r="H38" s="62">
        <f>SUM(G38/E38*100)</f>
        <v>124.49047944199374</v>
      </c>
      <c r="I38" s="63">
        <f>SUM(G38/F38*100)</f>
        <v>63.526537841662467</v>
      </c>
      <c r="K38" s="11"/>
    </row>
    <row r="39" spans="1:11" ht="15.75" customHeight="1" x14ac:dyDescent="0.25">
      <c r="A39" s="16">
        <v>3</v>
      </c>
      <c r="B39" s="17"/>
      <c r="C39" s="40"/>
      <c r="D39" s="17" t="s">
        <v>16</v>
      </c>
      <c r="E39" s="277">
        <f>E40+E44+E53+E56+E60</f>
        <v>708681</v>
      </c>
      <c r="F39" s="277">
        <f t="shared" ref="F39:G39" si="12">F40+F44+F53+F56+F60</f>
        <v>1402627</v>
      </c>
      <c r="G39" s="277">
        <f t="shared" si="12"/>
        <v>889304.12</v>
      </c>
      <c r="H39" s="62">
        <f t="shared" ref="H39:H75" si="13">SUM(G39/E39*100)</f>
        <v>125.48722485857529</v>
      </c>
      <c r="I39" s="63">
        <f t="shared" ref="I39:I75" si="14">SUM(G39/F39*100)</f>
        <v>63.402752121554769</v>
      </c>
    </row>
    <row r="40" spans="1:11" ht="17.25" customHeight="1" x14ac:dyDescent="0.25">
      <c r="A40" s="19"/>
      <c r="B40" s="20">
        <v>31</v>
      </c>
      <c r="C40" s="21"/>
      <c r="D40" s="21" t="s">
        <v>17</v>
      </c>
      <c r="E40" s="274">
        <f>SUM(E41:E43)</f>
        <v>633240.65</v>
      </c>
      <c r="F40" s="274">
        <f t="shared" ref="F40:G40" si="15">SUM(F41:F43)</f>
        <v>1250000</v>
      </c>
      <c r="G40" s="274">
        <f t="shared" si="15"/>
        <v>823469.75</v>
      </c>
      <c r="H40" s="62">
        <f t="shared" si="13"/>
        <v>130.04056988445072</v>
      </c>
      <c r="I40" s="63">
        <f t="shared" si="14"/>
        <v>65.877580000000009</v>
      </c>
    </row>
    <row r="41" spans="1:11" ht="13.5" customHeight="1" x14ac:dyDescent="0.25">
      <c r="A41" s="22"/>
      <c r="B41" s="22"/>
      <c r="C41" s="23" t="s">
        <v>163</v>
      </c>
      <c r="D41" s="23" t="s">
        <v>85</v>
      </c>
      <c r="E41" s="88">
        <v>633240.65</v>
      </c>
      <c r="F41" s="88">
        <v>1250000</v>
      </c>
      <c r="G41" s="88">
        <v>813130.22</v>
      </c>
      <c r="H41" s="62">
        <f t="shared" si="13"/>
        <v>128.4077735691794</v>
      </c>
      <c r="I41" s="63">
        <f t="shared" si="14"/>
        <v>65.050417600000003</v>
      </c>
    </row>
    <row r="42" spans="1:11" ht="12.75" customHeight="1" x14ac:dyDescent="0.25">
      <c r="A42" s="22"/>
      <c r="B42" s="22"/>
      <c r="C42" s="23" t="s">
        <v>170</v>
      </c>
      <c r="D42" s="28" t="s">
        <v>107</v>
      </c>
      <c r="E42" s="275">
        <v>0</v>
      </c>
      <c r="F42" s="275">
        <v>0</v>
      </c>
      <c r="G42" s="275">
        <v>0</v>
      </c>
      <c r="H42" s="62" t="e">
        <f t="shared" si="13"/>
        <v>#DIV/0!</v>
      </c>
      <c r="I42" s="63" t="e">
        <f t="shared" si="14"/>
        <v>#DIV/0!</v>
      </c>
    </row>
    <row r="43" spans="1:11" ht="12.75" customHeight="1" x14ac:dyDescent="0.25">
      <c r="A43" s="22"/>
      <c r="B43" s="22"/>
      <c r="C43" s="23" t="s">
        <v>160</v>
      </c>
      <c r="D43" s="23" t="s">
        <v>13</v>
      </c>
      <c r="E43" s="275">
        <v>0</v>
      </c>
      <c r="F43" s="275">
        <v>0</v>
      </c>
      <c r="G43" s="275">
        <v>10339.530000000001</v>
      </c>
      <c r="H43" s="62" t="e">
        <f t="shared" si="13"/>
        <v>#DIV/0!</v>
      </c>
      <c r="I43" s="63" t="e">
        <f t="shared" si="14"/>
        <v>#DIV/0!</v>
      </c>
    </row>
    <row r="44" spans="1:11" ht="15.75" customHeight="1" x14ac:dyDescent="0.25">
      <c r="A44" s="25"/>
      <c r="B44" s="26">
        <v>32</v>
      </c>
      <c r="C44" s="27"/>
      <c r="D44" s="25" t="s">
        <v>26</v>
      </c>
      <c r="E44" s="274">
        <f>SUM(E45:E52)</f>
        <v>74605.679999999993</v>
      </c>
      <c r="F44" s="274">
        <f t="shared" ref="F44:G44" si="16">SUM(F45:F52)</f>
        <v>131210</v>
      </c>
      <c r="G44" s="274">
        <f t="shared" si="16"/>
        <v>64202.26</v>
      </c>
      <c r="H44" s="62">
        <f t="shared" si="13"/>
        <v>86.055458512006069</v>
      </c>
      <c r="I44" s="63">
        <f t="shared" si="14"/>
        <v>48.930919899397914</v>
      </c>
    </row>
    <row r="45" spans="1:11" ht="16.5" customHeight="1" x14ac:dyDescent="0.25">
      <c r="A45" s="22"/>
      <c r="B45" s="22"/>
      <c r="C45" s="23" t="s">
        <v>160</v>
      </c>
      <c r="D45" s="23" t="s">
        <v>13</v>
      </c>
      <c r="E45" s="88">
        <v>350</v>
      </c>
      <c r="F45" s="88">
        <v>4381</v>
      </c>
      <c r="G45" s="88">
        <v>860.41</v>
      </c>
      <c r="H45" s="62">
        <f t="shared" si="13"/>
        <v>245.83142857142857</v>
      </c>
      <c r="I45" s="63">
        <f t="shared" si="14"/>
        <v>19.639580004565165</v>
      </c>
    </row>
    <row r="46" spans="1:11" ht="15.75" customHeight="1" x14ac:dyDescent="0.25">
      <c r="A46" s="22"/>
      <c r="B46" s="22"/>
      <c r="C46" s="23" t="s">
        <v>156</v>
      </c>
      <c r="D46" s="23" t="s">
        <v>75</v>
      </c>
      <c r="E46" s="275">
        <v>16.59</v>
      </c>
      <c r="F46" s="275">
        <v>2001</v>
      </c>
      <c r="G46" s="275">
        <v>0</v>
      </c>
      <c r="H46" s="62">
        <f t="shared" si="13"/>
        <v>0</v>
      </c>
      <c r="I46" s="63">
        <f t="shared" si="14"/>
        <v>0</v>
      </c>
    </row>
    <row r="47" spans="1:11" ht="16.5" customHeight="1" x14ac:dyDescent="0.25">
      <c r="A47" s="22"/>
      <c r="B47" s="22"/>
      <c r="C47" s="23" t="s">
        <v>159</v>
      </c>
      <c r="D47" s="28" t="s">
        <v>39</v>
      </c>
      <c r="E47" s="275">
        <v>61120.38</v>
      </c>
      <c r="F47" s="275">
        <v>109578</v>
      </c>
      <c r="G47" s="275">
        <v>59409.89</v>
      </c>
      <c r="H47" s="62">
        <f t="shared" si="13"/>
        <v>97.201440828738299</v>
      </c>
      <c r="I47" s="63">
        <f t="shared" si="14"/>
        <v>54.216986986438883</v>
      </c>
    </row>
    <row r="48" spans="1:11" ht="15.75" customHeight="1" x14ac:dyDescent="0.25">
      <c r="A48" s="22"/>
      <c r="B48" s="22"/>
      <c r="C48" s="23" t="s">
        <v>158</v>
      </c>
      <c r="D48" s="23" t="s">
        <v>92</v>
      </c>
      <c r="E48" s="88">
        <v>2895.4</v>
      </c>
      <c r="F48" s="88">
        <v>9350</v>
      </c>
      <c r="G48" s="88">
        <v>1786.36</v>
      </c>
      <c r="H48" s="62">
        <f t="shared" si="13"/>
        <v>61.696484078192995</v>
      </c>
      <c r="I48" s="63">
        <f t="shared" si="14"/>
        <v>19.105454545454545</v>
      </c>
    </row>
    <row r="49" spans="1:9" ht="16.5" customHeight="1" x14ac:dyDescent="0.25">
      <c r="A49" s="22"/>
      <c r="B49" s="22"/>
      <c r="C49" s="23" t="s">
        <v>163</v>
      </c>
      <c r="D49" s="23" t="s">
        <v>208</v>
      </c>
      <c r="E49" s="88">
        <v>1915</v>
      </c>
      <c r="F49" s="88">
        <v>200</v>
      </c>
      <c r="G49" s="88">
        <v>2145.6</v>
      </c>
      <c r="H49" s="62">
        <f t="shared" si="13"/>
        <v>112.04177545691904</v>
      </c>
      <c r="I49" s="63">
        <f t="shared" si="14"/>
        <v>1072.8</v>
      </c>
    </row>
    <row r="50" spans="1:9" ht="16.5" customHeight="1" x14ac:dyDescent="0.25">
      <c r="A50" s="22"/>
      <c r="B50" s="22"/>
      <c r="C50" s="23" t="s">
        <v>163</v>
      </c>
      <c r="D50" s="23" t="s">
        <v>169</v>
      </c>
      <c r="E50" s="88">
        <v>2739.56</v>
      </c>
      <c r="F50" s="88">
        <v>4400</v>
      </c>
      <c r="G50" s="88">
        <v>0</v>
      </c>
      <c r="H50" s="62">
        <f t="shared" si="13"/>
        <v>0</v>
      </c>
      <c r="I50" s="63">
        <f t="shared" si="14"/>
        <v>0</v>
      </c>
    </row>
    <row r="51" spans="1:9" ht="15.75" customHeight="1" x14ac:dyDescent="0.25">
      <c r="A51" s="22"/>
      <c r="B51" s="22"/>
      <c r="C51" s="23" t="s">
        <v>170</v>
      </c>
      <c r="D51" s="28" t="s">
        <v>107</v>
      </c>
      <c r="E51" s="275">
        <v>4600</v>
      </c>
      <c r="F51" s="275">
        <v>0</v>
      </c>
      <c r="G51" s="275">
        <v>0</v>
      </c>
      <c r="H51" s="62">
        <f t="shared" si="13"/>
        <v>0</v>
      </c>
      <c r="I51" s="63" t="e">
        <f t="shared" si="14"/>
        <v>#DIV/0!</v>
      </c>
    </row>
    <row r="52" spans="1:9" ht="17.25" customHeight="1" x14ac:dyDescent="0.25">
      <c r="A52" s="22"/>
      <c r="B52" s="22"/>
      <c r="C52" s="23" t="s">
        <v>157</v>
      </c>
      <c r="D52" s="23" t="s">
        <v>87</v>
      </c>
      <c r="E52" s="88">
        <v>968.75</v>
      </c>
      <c r="F52" s="88">
        <v>1300</v>
      </c>
      <c r="G52" s="88">
        <v>0</v>
      </c>
      <c r="H52" s="62">
        <f t="shared" si="13"/>
        <v>0</v>
      </c>
      <c r="I52" s="63">
        <f t="shared" si="14"/>
        <v>0</v>
      </c>
    </row>
    <row r="53" spans="1:9" ht="15.75" customHeight="1" x14ac:dyDescent="0.25">
      <c r="A53" s="25"/>
      <c r="B53" s="26">
        <v>34</v>
      </c>
      <c r="C53" s="27"/>
      <c r="D53" s="27" t="s">
        <v>152</v>
      </c>
      <c r="E53" s="274">
        <f t="shared" ref="E53:G53" si="17">SUM(E54:E55)</f>
        <v>360.44</v>
      </c>
      <c r="F53" s="274">
        <f t="shared" si="17"/>
        <v>767</v>
      </c>
      <c r="G53" s="274">
        <f t="shared" si="17"/>
        <v>1211.67</v>
      </c>
      <c r="H53" s="62">
        <f t="shared" si="13"/>
        <v>336.16413272666745</v>
      </c>
      <c r="I53" s="63">
        <f t="shared" si="14"/>
        <v>157.97522816166884</v>
      </c>
    </row>
    <row r="54" spans="1:9" ht="18.75" customHeight="1" x14ac:dyDescent="0.25">
      <c r="A54" s="22"/>
      <c r="B54" s="22"/>
      <c r="C54" s="23" t="s">
        <v>159</v>
      </c>
      <c r="D54" s="23" t="s">
        <v>39</v>
      </c>
      <c r="E54" s="275">
        <v>360.44</v>
      </c>
      <c r="F54" s="275">
        <v>717</v>
      </c>
      <c r="G54" s="275">
        <v>652.07000000000005</v>
      </c>
      <c r="H54" s="62">
        <f t="shared" si="13"/>
        <v>180.90944401287317</v>
      </c>
      <c r="I54" s="63">
        <f t="shared" si="14"/>
        <v>90.94421199442121</v>
      </c>
    </row>
    <row r="55" spans="1:9" ht="15.75" customHeight="1" x14ac:dyDescent="0.25">
      <c r="A55" s="22"/>
      <c r="B55" s="22"/>
      <c r="C55" s="23" t="s">
        <v>155</v>
      </c>
      <c r="D55" s="23" t="s">
        <v>85</v>
      </c>
      <c r="E55" s="88">
        <v>0</v>
      </c>
      <c r="F55" s="88">
        <v>50</v>
      </c>
      <c r="G55" s="88">
        <v>559.6</v>
      </c>
      <c r="H55" s="62" t="e">
        <f t="shared" si="13"/>
        <v>#DIV/0!</v>
      </c>
      <c r="I55" s="63">
        <f t="shared" si="14"/>
        <v>1119.2</v>
      </c>
    </row>
    <row r="56" spans="1:9" ht="39" customHeight="1" x14ac:dyDescent="0.25">
      <c r="A56" s="25"/>
      <c r="B56" s="26">
        <v>37</v>
      </c>
      <c r="C56" s="27"/>
      <c r="D56" s="32" t="s">
        <v>171</v>
      </c>
      <c r="E56" s="274">
        <f t="shared" ref="E56:G56" si="18">SUM(E57:E58)</f>
        <v>0</v>
      </c>
      <c r="F56" s="274">
        <f t="shared" si="18"/>
        <v>20000</v>
      </c>
      <c r="G56" s="274">
        <f t="shared" si="18"/>
        <v>0</v>
      </c>
      <c r="H56" s="62" t="e">
        <f t="shared" si="13"/>
        <v>#DIV/0!</v>
      </c>
      <c r="I56" s="63">
        <f t="shared" si="14"/>
        <v>0</v>
      </c>
    </row>
    <row r="57" spans="1:9" ht="15.75" customHeight="1" x14ac:dyDescent="0.25">
      <c r="A57" s="22"/>
      <c r="B57" s="22"/>
      <c r="C57" s="23" t="s">
        <v>162</v>
      </c>
      <c r="D57" s="23" t="s">
        <v>123</v>
      </c>
      <c r="E57" s="88">
        <v>0</v>
      </c>
      <c r="F57" s="88">
        <v>0</v>
      </c>
      <c r="G57" s="88">
        <v>0</v>
      </c>
      <c r="H57" s="62" t="e">
        <f t="shared" si="13"/>
        <v>#DIV/0!</v>
      </c>
      <c r="I57" s="63" t="e">
        <f t="shared" si="14"/>
        <v>#DIV/0!</v>
      </c>
    </row>
    <row r="58" spans="1:9" ht="15.75" customHeight="1" x14ac:dyDescent="0.25">
      <c r="A58" s="22"/>
      <c r="B58" s="22"/>
      <c r="C58" s="23" t="s">
        <v>163</v>
      </c>
      <c r="D58" s="23" t="s">
        <v>169</v>
      </c>
      <c r="E58" s="275">
        <v>0</v>
      </c>
      <c r="F58" s="275">
        <v>20000</v>
      </c>
      <c r="G58" s="275">
        <v>0</v>
      </c>
      <c r="H58" s="62" t="e">
        <f t="shared" si="13"/>
        <v>#DIV/0!</v>
      </c>
      <c r="I58" s="63">
        <f t="shared" si="14"/>
        <v>0</v>
      </c>
    </row>
    <row r="59" spans="1:9" ht="15.75" customHeight="1" x14ac:dyDescent="0.25">
      <c r="A59" s="22"/>
      <c r="B59" s="22"/>
      <c r="C59" s="23" t="s">
        <v>156</v>
      </c>
      <c r="D59" s="23" t="s">
        <v>75</v>
      </c>
      <c r="E59" s="275">
        <v>0</v>
      </c>
      <c r="F59" s="275">
        <v>0</v>
      </c>
      <c r="G59" s="275">
        <v>0</v>
      </c>
      <c r="H59" s="62" t="e">
        <f t="shared" si="13"/>
        <v>#DIV/0!</v>
      </c>
      <c r="I59" s="63" t="e">
        <f t="shared" si="14"/>
        <v>#DIV/0!</v>
      </c>
    </row>
    <row r="60" spans="1:9" ht="15.75" customHeight="1" x14ac:dyDescent="0.25">
      <c r="A60" s="25"/>
      <c r="B60" s="26">
        <v>38</v>
      </c>
      <c r="C60" s="27"/>
      <c r="D60" s="25" t="s">
        <v>154</v>
      </c>
      <c r="E60" s="278">
        <f t="shared" ref="E60:G60" si="19">E61+E62</f>
        <v>474.23</v>
      </c>
      <c r="F60" s="278">
        <f t="shared" si="19"/>
        <v>650</v>
      </c>
      <c r="G60" s="278">
        <f t="shared" si="19"/>
        <v>420.44</v>
      </c>
      <c r="H60" s="62">
        <f t="shared" si="13"/>
        <v>88.657402526200372</v>
      </c>
      <c r="I60" s="63">
        <f t="shared" si="14"/>
        <v>64.683076923076925</v>
      </c>
    </row>
    <row r="61" spans="1:9" ht="15.75" customHeight="1" x14ac:dyDescent="0.25">
      <c r="A61" s="22"/>
      <c r="B61" s="22"/>
      <c r="C61" s="23" t="s">
        <v>158</v>
      </c>
      <c r="D61" s="23" t="s">
        <v>92</v>
      </c>
      <c r="E61" s="275">
        <v>0</v>
      </c>
      <c r="F61" s="275">
        <v>150</v>
      </c>
      <c r="G61" s="275">
        <v>0.92</v>
      </c>
      <c r="H61" s="62" t="e">
        <f t="shared" si="13"/>
        <v>#DIV/0!</v>
      </c>
      <c r="I61" s="63">
        <f t="shared" si="14"/>
        <v>0.6133333333333334</v>
      </c>
    </row>
    <row r="62" spans="1:9" ht="15.75" customHeight="1" x14ac:dyDescent="0.25">
      <c r="A62" s="22"/>
      <c r="B62" s="22"/>
      <c r="C62" s="23" t="s">
        <v>155</v>
      </c>
      <c r="D62" s="28" t="s">
        <v>85</v>
      </c>
      <c r="E62" s="275">
        <v>474.23</v>
      </c>
      <c r="F62" s="275">
        <v>500</v>
      </c>
      <c r="G62" s="275">
        <v>419.52</v>
      </c>
      <c r="H62" s="62">
        <f t="shared" si="13"/>
        <v>88.463403833582859</v>
      </c>
      <c r="I62" s="63">
        <f t="shared" si="14"/>
        <v>83.903999999999996</v>
      </c>
    </row>
    <row r="63" spans="1:9" ht="8.25" customHeight="1" x14ac:dyDescent="0.25">
      <c r="A63" s="22"/>
      <c r="B63" s="22"/>
      <c r="C63" s="23"/>
      <c r="D63" s="23"/>
      <c r="E63" s="275"/>
      <c r="F63" s="275"/>
      <c r="G63" s="275"/>
      <c r="H63" s="24"/>
      <c r="I63" s="24"/>
    </row>
    <row r="64" spans="1:9" ht="25.9" customHeight="1" x14ac:dyDescent="0.25">
      <c r="A64" s="41">
        <v>4</v>
      </c>
      <c r="B64" s="42"/>
      <c r="C64" s="42"/>
      <c r="D64" s="18" t="s">
        <v>18</v>
      </c>
      <c r="E64" s="279">
        <f>E65+E73</f>
        <v>7834.25</v>
      </c>
      <c r="F64" s="279">
        <f>F65+F73</f>
        <v>1500</v>
      </c>
      <c r="G64" s="279">
        <f>G65+G73</f>
        <v>2689.15</v>
      </c>
      <c r="H64" s="62">
        <f t="shared" si="13"/>
        <v>34.325557647509335</v>
      </c>
      <c r="I64" s="63">
        <f t="shared" si="14"/>
        <v>179.27666666666667</v>
      </c>
    </row>
    <row r="65" spans="1:9" ht="28.5" customHeight="1" x14ac:dyDescent="0.25">
      <c r="A65" s="21"/>
      <c r="B65" s="20">
        <v>42</v>
      </c>
      <c r="C65" s="19"/>
      <c r="D65" s="43" t="s">
        <v>19</v>
      </c>
      <c r="E65" s="274">
        <f t="shared" ref="E65:F65" si="20">SUM(E66:E71)</f>
        <v>7234.25</v>
      </c>
      <c r="F65" s="274">
        <f t="shared" si="20"/>
        <v>1500</v>
      </c>
      <c r="G65" s="274">
        <f>SUM(G66:G72)</f>
        <v>2689.15</v>
      </c>
      <c r="H65" s="62">
        <f t="shared" si="13"/>
        <v>37.172478142170924</v>
      </c>
      <c r="I65" s="63">
        <f t="shared" si="14"/>
        <v>179.27666666666667</v>
      </c>
    </row>
    <row r="66" spans="1:9" ht="15.75" customHeight="1" x14ac:dyDescent="0.25">
      <c r="A66" s="29"/>
      <c r="B66" s="29"/>
      <c r="C66" s="66" t="s">
        <v>160</v>
      </c>
      <c r="D66" s="68" t="s">
        <v>13</v>
      </c>
      <c r="E66" s="88">
        <v>6685.25</v>
      </c>
      <c r="F66" s="88">
        <v>0</v>
      </c>
      <c r="G66" s="88">
        <v>1000</v>
      </c>
      <c r="H66" s="62">
        <f t="shared" si="13"/>
        <v>14.958303728357206</v>
      </c>
      <c r="I66" s="63" t="e">
        <f t="shared" si="14"/>
        <v>#DIV/0!</v>
      </c>
    </row>
    <row r="67" spans="1:9" ht="15.75" customHeight="1" x14ac:dyDescent="0.25">
      <c r="A67" s="29"/>
      <c r="B67" s="29"/>
      <c r="C67" s="66" t="s">
        <v>158</v>
      </c>
      <c r="D67" s="67" t="s">
        <v>230</v>
      </c>
      <c r="E67" s="275">
        <v>0</v>
      </c>
      <c r="F67" s="275">
        <v>0</v>
      </c>
      <c r="G67" s="275"/>
      <c r="H67" s="62" t="e">
        <f t="shared" si="13"/>
        <v>#DIV/0!</v>
      </c>
      <c r="I67" s="63" t="e">
        <f t="shared" si="14"/>
        <v>#DIV/0!</v>
      </c>
    </row>
    <row r="68" spans="1:9" ht="15.75" customHeight="1" x14ac:dyDescent="0.25">
      <c r="A68" s="29"/>
      <c r="B68" s="29"/>
      <c r="C68" s="66" t="s">
        <v>156</v>
      </c>
      <c r="D68" s="68" t="s">
        <v>221</v>
      </c>
      <c r="E68" s="88">
        <v>0</v>
      </c>
      <c r="F68" s="88">
        <v>150</v>
      </c>
      <c r="G68" s="88">
        <v>0</v>
      </c>
      <c r="H68" s="62" t="e">
        <f t="shared" si="13"/>
        <v>#DIV/0!</v>
      </c>
      <c r="I68" s="63">
        <f t="shared" si="14"/>
        <v>0</v>
      </c>
    </row>
    <row r="69" spans="1:9" ht="28.5" customHeight="1" x14ac:dyDescent="0.25">
      <c r="A69" s="29"/>
      <c r="B69" s="29"/>
      <c r="C69" s="66" t="s">
        <v>161</v>
      </c>
      <c r="D69" s="69" t="s">
        <v>177</v>
      </c>
      <c r="E69" s="88">
        <v>0</v>
      </c>
      <c r="F69" s="88">
        <v>1350</v>
      </c>
      <c r="G69" s="88">
        <v>0</v>
      </c>
      <c r="H69" s="62" t="e">
        <f t="shared" si="13"/>
        <v>#DIV/0!</v>
      </c>
      <c r="I69" s="63">
        <f t="shared" si="14"/>
        <v>0</v>
      </c>
    </row>
    <row r="70" spans="1:9" ht="15.75" customHeight="1" x14ac:dyDescent="0.25">
      <c r="A70" s="29"/>
      <c r="B70" s="29"/>
      <c r="C70" s="66" t="s">
        <v>155</v>
      </c>
      <c r="D70" s="69" t="s">
        <v>94</v>
      </c>
      <c r="E70" s="88">
        <v>549</v>
      </c>
      <c r="F70" s="88">
        <v>0</v>
      </c>
      <c r="G70" s="88">
        <v>0</v>
      </c>
      <c r="H70" s="62">
        <f t="shared" si="13"/>
        <v>0</v>
      </c>
      <c r="I70" s="63" t="e">
        <f t="shared" si="14"/>
        <v>#DIV/0!</v>
      </c>
    </row>
    <row r="71" spans="1:9" ht="15.75" customHeight="1" x14ac:dyDescent="0.25">
      <c r="A71" s="29"/>
      <c r="B71" s="29"/>
      <c r="C71" s="23" t="s">
        <v>158</v>
      </c>
      <c r="D71" s="23" t="s">
        <v>92</v>
      </c>
      <c r="E71" s="88">
        <v>0</v>
      </c>
      <c r="F71" s="88">
        <v>0</v>
      </c>
      <c r="G71" s="88">
        <v>0</v>
      </c>
      <c r="H71" s="62" t="e">
        <f t="shared" si="13"/>
        <v>#DIV/0!</v>
      </c>
      <c r="I71" s="63" t="e">
        <f t="shared" si="14"/>
        <v>#DIV/0!</v>
      </c>
    </row>
    <row r="72" spans="1:9" ht="15.75" customHeight="1" x14ac:dyDescent="0.25">
      <c r="A72" s="29"/>
      <c r="B72" s="29"/>
      <c r="C72" s="23" t="s">
        <v>170</v>
      </c>
      <c r="D72" s="89" t="s">
        <v>107</v>
      </c>
      <c r="E72" s="88">
        <v>0</v>
      </c>
      <c r="F72" s="88">
        <v>0</v>
      </c>
      <c r="G72" s="88">
        <v>1689.15</v>
      </c>
      <c r="H72" s="62" t="e">
        <f t="shared" si="13"/>
        <v>#DIV/0!</v>
      </c>
      <c r="I72" s="63" t="e">
        <f t="shared" si="14"/>
        <v>#DIV/0!</v>
      </c>
    </row>
    <row r="73" spans="1:9" ht="42.75" customHeight="1" x14ac:dyDescent="0.25">
      <c r="A73" s="21"/>
      <c r="B73" s="20">
        <v>45</v>
      </c>
      <c r="C73" s="19"/>
      <c r="D73" s="43" t="s">
        <v>188</v>
      </c>
      <c r="E73" s="274">
        <f t="shared" ref="E73:G73" si="21">E74+E75</f>
        <v>600</v>
      </c>
      <c r="F73" s="274">
        <f t="shared" si="21"/>
        <v>0</v>
      </c>
      <c r="G73" s="274">
        <f t="shared" si="21"/>
        <v>0</v>
      </c>
      <c r="H73" s="62">
        <f t="shared" si="13"/>
        <v>0</v>
      </c>
      <c r="I73" s="63" t="e">
        <f t="shared" si="14"/>
        <v>#DIV/0!</v>
      </c>
    </row>
    <row r="74" spans="1:9" ht="15.75" customHeight="1" x14ac:dyDescent="0.25">
      <c r="A74" s="29"/>
      <c r="B74" s="29"/>
      <c r="C74" s="28" t="s">
        <v>160</v>
      </c>
      <c r="D74" s="44" t="s">
        <v>13</v>
      </c>
      <c r="E74" s="88">
        <v>600</v>
      </c>
      <c r="F74" s="88">
        <v>0</v>
      </c>
      <c r="G74" s="88">
        <v>0</v>
      </c>
      <c r="H74" s="62">
        <f t="shared" si="13"/>
        <v>0</v>
      </c>
      <c r="I74" s="63" t="e">
        <f t="shared" si="14"/>
        <v>#DIV/0!</v>
      </c>
    </row>
    <row r="75" spans="1:9" ht="15.75" customHeight="1" x14ac:dyDescent="0.25">
      <c r="A75" s="29"/>
      <c r="B75" s="29"/>
      <c r="C75" s="28" t="s">
        <v>159</v>
      </c>
      <c r="D75" s="44" t="s">
        <v>39</v>
      </c>
      <c r="E75" s="88">
        <v>0</v>
      </c>
      <c r="F75" s="88">
        <v>0</v>
      </c>
      <c r="G75" s="88">
        <v>0</v>
      </c>
      <c r="H75" s="62" t="e">
        <f t="shared" si="13"/>
        <v>#DIV/0!</v>
      </c>
      <c r="I75" s="63" t="e">
        <f t="shared" si="14"/>
        <v>#DIV/0!</v>
      </c>
    </row>
    <row r="76" spans="1:9" ht="1.5" customHeight="1" x14ac:dyDescent="0.25">
      <c r="A76" s="28"/>
      <c r="B76" s="22"/>
      <c r="C76" s="45"/>
      <c r="D76" s="46"/>
      <c r="H76" s="62" t="e">
        <f>SUM(E76/#REF!*100)</f>
        <v>#REF!</v>
      </c>
      <c r="I76" s="63" t="e">
        <f>SUM(E76/#REF!*100)</f>
        <v>#REF!</v>
      </c>
    </row>
    <row r="77" spans="1:9" ht="15.75" customHeight="1" x14ac:dyDescent="0.25">
      <c r="A77" s="362"/>
      <c r="B77" s="394"/>
      <c r="C77" s="394"/>
      <c r="D77" s="394"/>
      <c r="E77" s="394"/>
      <c r="F77" s="394"/>
      <c r="G77" s="394"/>
      <c r="H77" s="394"/>
      <c r="I77" s="6"/>
    </row>
    <row r="78" spans="1:9" ht="9.75" customHeight="1" x14ac:dyDescent="0.25">
      <c r="A78" s="362"/>
      <c r="B78" s="394"/>
      <c r="C78" s="394"/>
      <c r="D78" s="394"/>
      <c r="E78" s="394"/>
      <c r="F78" s="394"/>
      <c r="G78" s="394"/>
      <c r="H78" s="394"/>
      <c r="I78" s="6"/>
    </row>
    <row r="79" spans="1:9" ht="18" customHeight="1" x14ac:dyDescent="0.25">
      <c r="A79" s="362"/>
      <c r="B79" s="394"/>
      <c r="C79" s="394"/>
      <c r="D79" s="394"/>
      <c r="E79" s="394"/>
      <c r="F79" s="394"/>
      <c r="G79" s="394"/>
      <c r="H79" s="394"/>
      <c r="I79" s="6"/>
    </row>
    <row r="80" spans="1:9" ht="17.25" customHeight="1" x14ac:dyDescent="0.25">
      <c r="A80" s="362"/>
      <c r="B80" s="394"/>
      <c r="C80" s="394"/>
      <c r="D80" s="394"/>
      <c r="E80" s="394"/>
      <c r="F80" s="394"/>
      <c r="G80" s="394"/>
      <c r="H80" s="394"/>
      <c r="I80" s="6"/>
    </row>
    <row r="81" spans="1:9" ht="17.25" customHeight="1" x14ac:dyDescent="0.25">
      <c r="A81" s="362"/>
      <c r="B81" s="394"/>
      <c r="C81" s="394"/>
      <c r="D81" s="394"/>
      <c r="E81" s="394"/>
      <c r="F81" s="394"/>
      <c r="G81" s="394"/>
      <c r="H81" s="394"/>
      <c r="I81" s="6"/>
    </row>
    <row r="82" spans="1:9" ht="18" customHeight="1" x14ac:dyDescent="0.25">
      <c r="A82" s="362"/>
      <c r="B82" s="394"/>
      <c r="C82" s="394"/>
      <c r="D82" s="394"/>
      <c r="E82" s="394"/>
      <c r="F82" s="394"/>
      <c r="G82" s="394"/>
      <c r="H82" s="394"/>
      <c r="I82" s="6"/>
    </row>
    <row r="83" spans="1:9" ht="15.75" customHeight="1" x14ac:dyDescent="0.25">
      <c r="A83" s="362"/>
      <c r="B83" s="394"/>
      <c r="C83" s="394"/>
      <c r="D83" s="394"/>
      <c r="E83" s="394"/>
      <c r="F83" s="394"/>
      <c r="G83" s="394"/>
      <c r="H83" s="394"/>
      <c r="I83" s="6"/>
    </row>
    <row r="84" spans="1:9" ht="24.75" customHeight="1" x14ac:dyDescent="0.25">
      <c r="A84" s="362"/>
      <c r="B84" s="394"/>
      <c r="C84" s="394"/>
      <c r="D84" s="394"/>
      <c r="E84" s="394"/>
      <c r="F84" s="394"/>
      <c r="G84" s="394"/>
      <c r="H84" s="394"/>
      <c r="I84" s="6"/>
    </row>
    <row r="85" spans="1:9" ht="18.75" customHeight="1" x14ac:dyDescent="0.25">
      <c r="A85" s="362"/>
      <c r="B85" s="394"/>
      <c r="C85" s="394"/>
      <c r="D85" s="394"/>
      <c r="E85" s="394"/>
      <c r="F85" s="394"/>
      <c r="G85" s="394"/>
      <c r="H85" s="394"/>
      <c r="I85" s="6"/>
    </row>
    <row r="86" spans="1:9" ht="16.5" customHeight="1" x14ac:dyDescent="0.25">
      <c r="A86" s="362"/>
      <c r="B86" s="394"/>
      <c r="C86" s="394"/>
      <c r="D86" s="394"/>
      <c r="E86" s="394"/>
      <c r="F86" s="394"/>
      <c r="G86" s="394"/>
      <c r="H86" s="394"/>
      <c r="I86" s="6"/>
    </row>
    <row r="87" spans="1:9" ht="12.75" customHeight="1" x14ac:dyDescent="0.25">
      <c r="A87" s="362"/>
      <c r="B87" s="394"/>
      <c r="C87" s="394"/>
      <c r="D87" s="394"/>
      <c r="E87" s="394"/>
      <c r="F87" s="394"/>
      <c r="G87" s="394"/>
      <c r="H87" s="394"/>
      <c r="I87" s="6"/>
    </row>
    <row r="88" spans="1:9" ht="15.75" customHeight="1" x14ac:dyDescent="0.25">
      <c r="A88" s="362"/>
      <c r="B88" s="394"/>
      <c r="C88" s="394"/>
      <c r="D88" s="394"/>
      <c r="E88" s="394"/>
      <c r="F88" s="394"/>
      <c r="G88" s="394"/>
      <c r="H88" s="394"/>
      <c r="I88" s="6"/>
    </row>
    <row r="89" spans="1:9" ht="15" customHeight="1" x14ac:dyDescent="0.25">
      <c r="A89" s="362"/>
      <c r="B89" s="394"/>
      <c r="C89" s="394"/>
      <c r="D89" s="394"/>
      <c r="E89" s="394"/>
      <c r="F89" s="394"/>
      <c r="G89" s="394"/>
      <c r="H89" s="394"/>
      <c r="I89" s="6"/>
    </row>
    <row r="90" spans="1:9" ht="15" customHeight="1" x14ac:dyDescent="0.25">
      <c r="A90" s="362"/>
      <c r="B90" s="394"/>
      <c r="C90" s="394"/>
      <c r="D90" s="394"/>
      <c r="E90" s="394"/>
      <c r="F90" s="394"/>
      <c r="G90" s="394"/>
      <c r="H90" s="394"/>
      <c r="I90" s="6"/>
    </row>
    <row r="91" spans="1:9" ht="15.75" customHeight="1" x14ac:dyDescent="0.25">
      <c r="A91" s="362"/>
      <c r="B91" s="394"/>
      <c r="C91" s="394"/>
      <c r="D91" s="394"/>
      <c r="E91" s="394"/>
      <c r="F91" s="394"/>
      <c r="G91" s="394"/>
      <c r="H91" s="394"/>
      <c r="I91" s="6"/>
    </row>
    <row r="92" spans="1:9" ht="20.25" customHeight="1" x14ac:dyDescent="0.25">
      <c r="A92" s="362"/>
      <c r="B92" s="394"/>
      <c r="C92" s="394"/>
      <c r="D92" s="394"/>
      <c r="E92" s="394"/>
      <c r="F92" s="394"/>
      <c r="G92" s="394"/>
      <c r="H92" s="394"/>
      <c r="I92" s="6"/>
    </row>
    <row r="93" spans="1:9" ht="12.75" customHeight="1" x14ac:dyDescent="0.25">
      <c r="A93" s="362"/>
      <c r="B93" s="394"/>
      <c r="C93" s="394"/>
      <c r="D93" s="394"/>
      <c r="E93" s="394"/>
      <c r="F93" s="394"/>
      <c r="G93" s="394"/>
      <c r="H93" s="394"/>
      <c r="I93" s="6"/>
    </row>
    <row r="94" spans="1:9" ht="16.5" customHeight="1" x14ac:dyDescent="0.25">
      <c r="A94" s="362"/>
      <c r="B94" s="394"/>
      <c r="C94" s="394"/>
      <c r="D94" s="394"/>
      <c r="E94" s="394"/>
      <c r="F94" s="394"/>
      <c r="G94" s="394"/>
      <c r="H94" s="394"/>
      <c r="I94" s="6"/>
    </row>
    <row r="95" spans="1:9" ht="21" customHeight="1" x14ac:dyDescent="0.25">
      <c r="A95" s="362"/>
      <c r="B95" s="394"/>
      <c r="C95" s="394"/>
      <c r="D95" s="394"/>
      <c r="E95" s="394"/>
      <c r="F95" s="394"/>
      <c r="G95" s="394"/>
      <c r="H95" s="394"/>
      <c r="I95" s="6"/>
    </row>
    <row r="96" spans="1:9" ht="24.75" customHeight="1" x14ac:dyDescent="0.25">
      <c r="A96" s="362"/>
      <c r="B96" s="394"/>
      <c r="C96" s="394"/>
      <c r="D96" s="394"/>
      <c r="E96" s="394"/>
      <c r="F96" s="394"/>
      <c r="G96" s="394"/>
      <c r="H96" s="394"/>
      <c r="I96" s="6"/>
    </row>
    <row r="97" spans="1:9" ht="13.5" customHeight="1" x14ac:dyDescent="0.25">
      <c r="A97" s="362"/>
      <c r="B97" s="394"/>
      <c r="C97" s="394"/>
      <c r="D97" s="394"/>
      <c r="E97" s="394"/>
      <c r="F97" s="394"/>
      <c r="G97" s="394"/>
      <c r="H97" s="394"/>
      <c r="I97" s="6"/>
    </row>
    <row r="98" spans="1:9" ht="18.75" customHeight="1" x14ac:dyDescent="0.25">
      <c r="A98" s="362"/>
      <c r="B98" s="394"/>
      <c r="C98" s="394"/>
      <c r="D98" s="394"/>
      <c r="E98" s="394"/>
      <c r="F98" s="394"/>
      <c r="G98" s="394"/>
      <c r="H98" s="394"/>
      <c r="I98" s="6"/>
    </row>
    <row r="99" spans="1:9" ht="18.75" customHeight="1" x14ac:dyDescent="0.25">
      <c r="A99" s="362"/>
      <c r="B99" s="394"/>
      <c r="C99" s="394"/>
      <c r="D99" s="394"/>
      <c r="E99" s="394"/>
      <c r="F99" s="394"/>
      <c r="G99" s="394"/>
      <c r="H99" s="394"/>
      <c r="I99" s="6"/>
    </row>
    <row r="100" spans="1:9" ht="23.25" customHeight="1" x14ac:dyDescent="0.25">
      <c r="A100" s="362"/>
      <c r="B100" s="394"/>
      <c r="C100" s="394"/>
      <c r="D100" s="394"/>
      <c r="E100" s="394"/>
      <c r="F100" s="394"/>
      <c r="G100" s="394"/>
      <c r="H100" s="394"/>
      <c r="I100" s="6"/>
    </row>
    <row r="101" spans="1:9" ht="25.5" customHeight="1" x14ac:dyDescent="0.25">
      <c r="A101" s="362"/>
      <c r="B101" s="394"/>
      <c r="C101" s="394"/>
      <c r="D101" s="394"/>
      <c r="E101" s="394"/>
      <c r="F101" s="394"/>
      <c r="G101" s="394"/>
      <c r="H101" s="394"/>
      <c r="I101" s="6"/>
    </row>
    <row r="102" spans="1:9" ht="25.5" customHeight="1" x14ac:dyDescent="0.25">
      <c r="A102" s="362"/>
      <c r="B102" s="394"/>
      <c r="C102" s="394"/>
      <c r="D102" s="394"/>
      <c r="E102" s="394"/>
      <c r="F102" s="394"/>
      <c r="G102" s="394"/>
      <c r="H102" s="394"/>
      <c r="I102" s="6"/>
    </row>
    <row r="103" spans="1:9" ht="17.25" customHeight="1" x14ac:dyDescent="0.25">
      <c r="A103" s="362"/>
      <c r="B103" s="394"/>
      <c r="C103" s="394"/>
      <c r="D103" s="394"/>
      <c r="E103" s="394"/>
      <c r="F103" s="394"/>
      <c r="G103" s="394"/>
      <c r="H103" s="394"/>
      <c r="I103" s="6"/>
    </row>
    <row r="104" spans="1:9" ht="15" customHeight="1" x14ac:dyDescent="0.25">
      <c r="A104" s="362"/>
      <c r="B104" s="394"/>
      <c r="C104" s="394"/>
      <c r="D104" s="394"/>
      <c r="E104" s="394"/>
      <c r="F104" s="394"/>
      <c r="G104" s="394"/>
      <c r="H104" s="394"/>
      <c r="I104" s="6"/>
    </row>
    <row r="105" spans="1:9" ht="24" customHeight="1" x14ac:dyDescent="0.25">
      <c r="A105" s="362"/>
      <c r="B105" s="394"/>
      <c r="C105" s="394"/>
      <c r="D105" s="394"/>
      <c r="E105" s="394"/>
      <c r="F105" s="394"/>
      <c r="G105" s="394"/>
      <c r="H105" s="394"/>
      <c r="I105" s="6"/>
    </row>
    <row r="106" spans="1:9" ht="15.75" customHeight="1" x14ac:dyDescent="0.25">
      <c r="A106" s="362"/>
      <c r="B106" s="394"/>
      <c r="C106" s="394"/>
      <c r="D106" s="394"/>
      <c r="E106" s="394"/>
      <c r="F106" s="394"/>
      <c r="G106" s="394"/>
      <c r="H106" s="394"/>
      <c r="I106" s="6"/>
    </row>
    <row r="107" spans="1:9" ht="18.75" customHeight="1" x14ac:dyDescent="0.25">
      <c r="A107" s="362"/>
      <c r="B107" s="394"/>
      <c r="C107" s="394"/>
      <c r="D107" s="394"/>
      <c r="E107" s="394"/>
      <c r="F107" s="394"/>
      <c r="G107" s="394"/>
      <c r="H107" s="394"/>
      <c r="I107" s="6"/>
    </row>
    <row r="108" spans="1:9" ht="18.75" customHeight="1" x14ac:dyDescent="0.25">
      <c r="A108" s="362"/>
      <c r="B108" s="394"/>
      <c r="C108" s="394"/>
      <c r="D108" s="394"/>
      <c r="E108" s="394"/>
      <c r="F108" s="394"/>
      <c r="G108" s="394"/>
      <c r="H108" s="394"/>
      <c r="I108" s="6"/>
    </row>
    <row r="109" spans="1:9" ht="18.75" customHeight="1" x14ac:dyDescent="0.25">
      <c r="A109" s="362"/>
      <c r="B109" s="394"/>
      <c r="C109" s="394"/>
      <c r="D109" s="394"/>
      <c r="E109" s="394"/>
      <c r="F109" s="394"/>
      <c r="G109" s="394"/>
      <c r="H109" s="394"/>
      <c r="I109" s="6"/>
    </row>
    <row r="110" spans="1:9" ht="13.5" customHeight="1" x14ac:dyDescent="0.25">
      <c r="A110" s="362"/>
      <c r="B110" s="394"/>
      <c r="C110" s="394"/>
      <c r="D110" s="394"/>
      <c r="E110" s="394"/>
      <c r="F110" s="394"/>
      <c r="G110" s="394"/>
      <c r="H110" s="394"/>
      <c r="I110" s="6"/>
    </row>
    <row r="111" spans="1:9" ht="18.75" customHeight="1" x14ac:dyDescent="0.25">
      <c r="A111" s="362"/>
      <c r="B111" s="394"/>
      <c r="C111" s="394"/>
      <c r="D111" s="394"/>
      <c r="E111" s="394"/>
      <c r="F111" s="394"/>
      <c r="G111" s="394"/>
      <c r="H111" s="394"/>
      <c r="I111" s="6"/>
    </row>
    <row r="112" spans="1:9" ht="16.5" customHeight="1" x14ac:dyDescent="0.25">
      <c r="A112" s="362"/>
      <c r="B112" s="394"/>
      <c r="C112" s="394"/>
      <c r="D112" s="394"/>
      <c r="E112" s="394"/>
      <c r="F112" s="394"/>
      <c r="G112" s="394"/>
      <c r="H112" s="394"/>
      <c r="I112" s="6"/>
    </row>
    <row r="113" spans="1:9" ht="18.75" customHeight="1" x14ac:dyDescent="0.25">
      <c r="A113" s="362"/>
      <c r="B113" s="394"/>
      <c r="C113" s="394"/>
      <c r="D113" s="394"/>
      <c r="E113" s="394"/>
      <c r="F113" s="394"/>
      <c r="G113" s="394"/>
      <c r="H113" s="394"/>
      <c r="I113" s="6"/>
    </row>
    <row r="114" spans="1:9" ht="18.75" customHeight="1" x14ac:dyDescent="0.25">
      <c r="A114" s="362"/>
      <c r="B114" s="394"/>
      <c r="C114" s="394"/>
      <c r="D114" s="394"/>
      <c r="E114" s="394"/>
      <c r="F114" s="394"/>
      <c r="G114" s="394"/>
      <c r="H114" s="394"/>
      <c r="I114" s="6"/>
    </row>
    <row r="115" spans="1:9" ht="24" customHeight="1" x14ac:dyDescent="0.25">
      <c r="A115" s="362"/>
      <c r="B115" s="394"/>
      <c r="C115" s="394"/>
      <c r="D115" s="394"/>
      <c r="E115" s="394"/>
      <c r="F115" s="394"/>
      <c r="G115" s="394"/>
      <c r="H115" s="394"/>
      <c r="I115" s="6"/>
    </row>
    <row r="116" spans="1:9" ht="24" customHeight="1" x14ac:dyDescent="0.25">
      <c r="A116" s="362"/>
      <c r="B116" s="394"/>
      <c r="C116" s="394"/>
      <c r="D116" s="394"/>
      <c r="E116" s="394"/>
      <c r="F116" s="394"/>
      <c r="G116" s="394"/>
      <c r="H116" s="394"/>
      <c r="I116" s="6"/>
    </row>
    <row r="117" spans="1:9" ht="18.75" customHeight="1" x14ac:dyDescent="0.25">
      <c r="A117" s="362"/>
      <c r="B117" s="394"/>
      <c r="C117" s="394"/>
      <c r="D117" s="394"/>
      <c r="E117" s="394"/>
      <c r="F117" s="394"/>
      <c r="G117" s="394"/>
      <c r="H117" s="394"/>
      <c r="I117" s="6"/>
    </row>
    <row r="118" spans="1:9" ht="18.75" customHeight="1" x14ac:dyDescent="0.25">
      <c r="A118" s="362"/>
      <c r="B118" s="394"/>
      <c r="C118" s="394"/>
      <c r="D118" s="394"/>
      <c r="E118" s="394"/>
      <c r="F118" s="394"/>
      <c r="G118" s="394"/>
      <c r="H118" s="394"/>
      <c r="I118" s="6"/>
    </row>
    <row r="119" spans="1:9" ht="18.75" customHeight="1" x14ac:dyDescent="0.25">
      <c r="A119" s="362"/>
      <c r="B119" s="394"/>
      <c r="C119" s="394"/>
      <c r="D119" s="394"/>
      <c r="E119" s="394"/>
      <c r="F119" s="394"/>
      <c r="G119" s="394"/>
      <c r="H119" s="394"/>
      <c r="I119" s="6"/>
    </row>
    <row r="120" spans="1:9" ht="18.75" customHeight="1" x14ac:dyDescent="0.25">
      <c r="A120" s="362"/>
      <c r="B120" s="394"/>
      <c r="C120" s="394"/>
      <c r="D120" s="394"/>
      <c r="E120" s="394"/>
      <c r="F120" s="394"/>
      <c r="G120" s="394"/>
      <c r="H120" s="394"/>
      <c r="I120" s="6"/>
    </row>
    <row r="121" spans="1:9" ht="18.75" customHeight="1" x14ac:dyDescent="0.25">
      <c r="A121" s="362"/>
      <c r="B121" s="394"/>
      <c r="C121" s="394"/>
      <c r="D121" s="394"/>
      <c r="E121" s="394"/>
      <c r="F121" s="394"/>
      <c r="G121" s="394"/>
      <c r="H121" s="394"/>
      <c r="I121" s="6"/>
    </row>
    <row r="122" spans="1:9" ht="18.75" customHeight="1" x14ac:dyDescent="0.25">
      <c r="A122" s="362"/>
      <c r="B122" s="394"/>
      <c r="C122" s="394"/>
      <c r="D122" s="394"/>
      <c r="E122" s="394"/>
      <c r="F122" s="394"/>
      <c r="G122" s="394"/>
      <c r="H122" s="394"/>
      <c r="I122" s="6"/>
    </row>
    <row r="123" spans="1:9" ht="18.75" customHeight="1" x14ac:dyDescent="0.25">
      <c r="A123" s="362"/>
      <c r="B123" s="394"/>
      <c r="C123" s="394"/>
      <c r="D123" s="394"/>
      <c r="E123" s="394"/>
      <c r="F123" s="394"/>
      <c r="G123" s="394"/>
      <c r="H123" s="394"/>
      <c r="I123" s="6"/>
    </row>
    <row r="124" spans="1:9" ht="18.75" customHeight="1" x14ac:dyDescent="0.25">
      <c r="A124" s="362"/>
      <c r="B124" s="394"/>
      <c r="C124" s="394"/>
      <c r="D124" s="394"/>
      <c r="E124" s="394"/>
      <c r="F124" s="394"/>
      <c r="G124" s="394"/>
      <c r="H124" s="394"/>
      <c r="I124" s="6"/>
    </row>
    <row r="125" spans="1:9" ht="18.75" customHeight="1" x14ac:dyDescent="0.25">
      <c r="A125" s="362"/>
      <c r="B125" s="394"/>
      <c r="C125" s="394"/>
      <c r="D125" s="394"/>
      <c r="E125" s="394"/>
      <c r="F125" s="394"/>
      <c r="G125" s="394"/>
      <c r="H125" s="394"/>
      <c r="I125" s="6"/>
    </row>
    <row r="126" spans="1:9" ht="18.75" customHeight="1" x14ac:dyDescent="0.25">
      <c r="A126" s="362"/>
      <c r="B126" s="394"/>
      <c r="C126" s="394"/>
      <c r="D126" s="394"/>
      <c r="E126" s="394"/>
      <c r="F126" s="394"/>
      <c r="G126" s="394"/>
      <c r="H126" s="394"/>
      <c r="I126" s="6"/>
    </row>
    <row r="127" spans="1:9" ht="15.75" customHeight="1" x14ac:dyDescent="0.25">
      <c r="A127" s="362"/>
      <c r="B127" s="394"/>
      <c r="C127" s="394"/>
      <c r="D127" s="394"/>
      <c r="E127" s="394"/>
      <c r="F127" s="394"/>
      <c r="G127" s="394"/>
      <c r="H127" s="394"/>
      <c r="I127" s="6"/>
    </row>
    <row r="128" spans="1:9" ht="15.75" customHeight="1" x14ac:dyDescent="0.25">
      <c r="A128" s="362"/>
      <c r="B128" s="394"/>
      <c r="C128" s="394"/>
      <c r="D128" s="394"/>
      <c r="E128" s="394"/>
      <c r="F128" s="394"/>
      <c r="G128" s="394"/>
      <c r="H128" s="394"/>
      <c r="I128" s="6"/>
    </row>
    <row r="129" spans="1:9" ht="15.75" customHeight="1" x14ac:dyDescent="0.25">
      <c r="A129" s="362"/>
      <c r="B129" s="394"/>
      <c r="C129" s="394"/>
      <c r="D129" s="394"/>
      <c r="E129" s="394"/>
      <c r="F129" s="394"/>
      <c r="G129" s="394"/>
      <c r="H129" s="394"/>
      <c r="I129" s="6"/>
    </row>
    <row r="130" spans="1:9" ht="15.75" customHeight="1" x14ac:dyDescent="0.25">
      <c r="A130" s="362"/>
      <c r="B130" s="394"/>
      <c r="C130" s="394"/>
      <c r="D130" s="394"/>
      <c r="E130" s="394"/>
      <c r="F130" s="394"/>
      <c r="G130" s="394"/>
      <c r="H130" s="394"/>
      <c r="I130" s="6"/>
    </row>
    <row r="131" spans="1:9" ht="15.75" customHeight="1" x14ac:dyDescent="0.25">
      <c r="A131" s="362"/>
      <c r="B131" s="394"/>
      <c r="C131" s="394"/>
      <c r="D131" s="394"/>
      <c r="E131" s="394"/>
      <c r="F131" s="394"/>
      <c r="G131" s="394"/>
      <c r="H131" s="394"/>
    </row>
    <row r="132" spans="1:9" ht="15.75" customHeight="1" x14ac:dyDescent="0.25">
      <c r="A132" s="362"/>
      <c r="B132" s="394"/>
      <c r="C132" s="394"/>
      <c r="D132" s="394"/>
      <c r="E132" s="394"/>
      <c r="F132" s="394"/>
      <c r="G132" s="394"/>
      <c r="H132" s="394"/>
    </row>
    <row r="133" spans="1:9" ht="15.75" customHeight="1" x14ac:dyDescent="0.25">
      <c r="A133" s="362"/>
      <c r="B133" s="394"/>
      <c r="C133" s="394"/>
      <c r="D133" s="394"/>
      <c r="E133" s="394"/>
      <c r="F133" s="394"/>
      <c r="G133" s="394"/>
      <c r="H133" s="394"/>
    </row>
    <row r="134" spans="1:9" ht="15.75" customHeight="1" x14ac:dyDescent="0.25">
      <c r="A134" s="362"/>
      <c r="B134" s="394"/>
      <c r="C134" s="394"/>
      <c r="D134" s="394"/>
      <c r="E134" s="394"/>
      <c r="F134" s="394"/>
      <c r="G134" s="394"/>
      <c r="H134" s="394"/>
    </row>
    <row r="135" spans="1:9" ht="15.75" customHeight="1" x14ac:dyDescent="0.25">
      <c r="A135" s="362"/>
      <c r="B135" s="394"/>
      <c r="C135" s="394"/>
      <c r="D135" s="394"/>
      <c r="E135" s="394"/>
      <c r="F135" s="394"/>
      <c r="G135" s="394"/>
      <c r="H135" s="394"/>
    </row>
    <row r="136" spans="1:9" ht="15.75" customHeight="1" x14ac:dyDescent="0.25">
      <c r="A136" s="362"/>
      <c r="B136" s="394"/>
      <c r="C136" s="394"/>
      <c r="D136" s="394"/>
      <c r="E136" s="394"/>
      <c r="F136" s="394"/>
      <c r="G136" s="394"/>
      <c r="H136" s="394"/>
      <c r="I136" s="8"/>
    </row>
    <row r="137" spans="1:9" ht="15.75" x14ac:dyDescent="0.25">
      <c r="A137" s="362"/>
      <c r="B137" s="394"/>
      <c r="C137" s="394"/>
      <c r="D137" s="394"/>
      <c r="E137" s="394"/>
      <c r="F137" s="394"/>
      <c r="G137" s="394"/>
      <c r="H137" s="394"/>
    </row>
    <row r="138" spans="1:9" ht="15.75" x14ac:dyDescent="0.25">
      <c r="A138" s="362"/>
      <c r="B138" s="394"/>
      <c r="C138" s="394"/>
      <c r="D138" s="394"/>
      <c r="E138" s="394"/>
      <c r="F138" s="394"/>
      <c r="G138" s="394"/>
      <c r="H138" s="394"/>
      <c r="I138" s="7"/>
    </row>
    <row r="139" spans="1:9" ht="15.75" x14ac:dyDescent="0.25">
      <c r="A139" s="362"/>
      <c r="B139" s="394"/>
      <c r="C139" s="394"/>
      <c r="D139" s="394"/>
      <c r="E139" s="394"/>
      <c r="F139" s="394"/>
      <c r="G139" s="394"/>
      <c r="H139" s="394"/>
    </row>
    <row r="140" spans="1:9" ht="15.75" x14ac:dyDescent="0.25">
      <c r="A140" s="362"/>
      <c r="B140" s="394"/>
      <c r="C140" s="394"/>
      <c r="D140" s="394"/>
      <c r="E140" s="394"/>
      <c r="F140" s="394"/>
      <c r="G140" s="394"/>
      <c r="H140" s="394"/>
    </row>
    <row r="141" spans="1:9" ht="15.75" x14ac:dyDescent="0.25">
      <c r="A141" s="362"/>
      <c r="B141" s="394"/>
      <c r="C141" s="394"/>
      <c r="D141" s="394"/>
      <c r="E141" s="394"/>
      <c r="F141" s="394"/>
      <c r="G141" s="394"/>
      <c r="H141" s="394"/>
    </row>
    <row r="142" spans="1:9" ht="15.75" x14ac:dyDescent="0.25">
      <c r="A142" s="362"/>
      <c r="B142" s="394"/>
      <c r="C142" s="394"/>
      <c r="D142" s="394"/>
      <c r="E142" s="394"/>
      <c r="F142" s="394"/>
      <c r="G142" s="394"/>
      <c r="H142" s="394"/>
      <c r="I142" s="7"/>
    </row>
    <row r="143" spans="1:9" ht="15.75" x14ac:dyDescent="0.25">
      <c r="A143" s="362"/>
      <c r="B143" s="394"/>
      <c r="C143" s="394"/>
      <c r="D143" s="394"/>
      <c r="E143" s="394"/>
      <c r="F143" s="394"/>
      <c r="G143" s="394"/>
      <c r="H143" s="394"/>
    </row>
    <row r="144" spans="1:9" ht="15.75" x14ac:dyDescent="0.25">
      <c r="A144" s="362"/>
      <c r="B144" s="394"/>
      <c r="C144" s="394"/>
      <c r="D144" s="394"/>
      <c r="E144" s="394"/>
      <c r="F144" s="394"/>
      <c r="G144" s="394"/>
      <c r="H144" s="394"/>
    </row>
    <row r="145" spans="1:8" ht="15.75" x14ac:dyDescent="0.25">
      <c r="A145" s="362"/>
      <c r="B145" s="394"/>
      <c r="C145" s="394"/>
      <c r="D145" s="394"/>
      <c r="E145" s="394"/>
      <c r="F145" s="394"/>
      <c r="G145" s="394"/>
      <c r="H145" s="394"/>
    </row>
    <row r="146" spans="1:8" ht="15.75" x14ac:dyDescent="0.25">
      <c r="A146" s="362"/>
      <c r="B146" s="394"/>
      <c r="C146" s="394"/>
      <c r="D146" s="394"/>
      <c r="E146" s="394"/>
      <c r="F146" s="394"/>
      <c r="G146" s="394"/>
      <c r="H146" s="394"/>
    </row>
    <row r="147" spans="1:8" ht="15.75" x14ac:dyDescent="0.25">
      <c r="A147" s="362"/>
      <c r="B147" s="394"/>
      <c r="C147" s="394"/>
      <c r="D147" s="394"/>
      <c r="E147" s="394"/>
      <c r="F147" s="394"/>
      <c r="G147" s="394"/>
      <c r="H147" s="394"/>
    </row>
    <row r="148" spans="1:8" ht="15.75" x14ac:dyDescent="0.25">
      <c r="A148" s="362"/>
      <c r="B148" s="394"/>
      <c r="C148" s="394"/>
      <c r="D148" s="394"/>
      <c r="E148" s="394"/>
      <c r="F148" s="394"/>
      <c r="G148" s="394"/>
      <c r="H148" s="394"/>
    </row>
    <row r="149" spans="1:8" ht="15.75" x14ac:dyDescent="0.25">
      <c r="A149" s="362"/>
      <c r="B149" s="394"/>
      <c r="C149" s="394"/>
      <c r="D149" s="394"/>
      <c r="E149" s="394"/>
      <c r="F149" s="394"/>
      <c r="G149" s="394"/>
      <c r="H149" s="394"/>
    </row>
    <row r="150" spans="1:8" ht="15.75" x14ac:dyDescent="0.25">
      <c r="A150" s="362"/>
      <c r="B150" s="394"/>
      <c r="C150" s="394"/>
      <c r="D150" s="394"/>
      <c r="E150" s="394"/>
      <c r="F150" s="394"/>
      <c r="G150" s="394"/>
      <c r="H150" s="394"/>
    </row>
    <row r="151" spans="1:8" ht="15.75" x14ac:dyDescent="0.25">
      <c r="A151" s="362"/>
      <c r="B151" s="394"/>
      <c r="C151" s="394"/>
      <c r="D151" s="394"/>
      <c r="E151" s="394"/>
      <c r="F151" s="394"/>
      <c r="G151" s="394"/>
      <c r="H151" s="394"/>
    </row>
    <row r="152" spans="1:8" ht="15.75" x14ac:dyDescent="0.25">
      <c r="A152" s="362"/>
      <c r="B152" s="394"/>
      <c r="C152" s="394"/>
      <c r="D152" s="394"/>
      <c r="E152" s="394"/>
      <c r="F152" s="394"/>
      <c r="G152" s="394"/>
      <c r="H152" s="394"/>
    </row>
    <row r="153" spans="1:8" ht="15.75" x14ac:dyDescent="0.25">
      <c r="A153" s="362"/>
      <c r="B153" s="394"/>
      <c r="C153" s="394"/>
      <c r="D153" s="394"/>
      <c r="E153" s="394"/>
      <c r="F153" s="394"/>
      <c r="G153" s="394"/>
      <c r="H153" s="394"/>
    </row>
    <row r="154" spans="1:8" ht="15.75" x14ac:dyDescent="0.25">
      <c r="A154" s="362"/>
      <c r="B154" s="394"/>
      <c r="C154" s="394"/>
      <c r="D154" s="394"/>
      <c r="E154" s="394"/>
      <c r="F154" s="394"/>
      <c r="G154" s="394"/>
      <c r="H154" s="394"/>
    </row>
    <row r="155" spans="1:8" ht="15.75" x14ac:dyDescent="0.25">
      <c r="A155" s="362"/>
      <c r="B155" s="394"/>
      <c r="C155" s="394"/>
      <c r="D155" s="394"/>
      <c r="E155" s="394"/>
      <c r="F155" s="394"/>
      <c r="G155" s="394"/>
      <c r="H155" s="394"/>
    </row>
    <row r="156" spans="1:8" ht="15.75" x14ac:dyDescent="0.25">
      <c r="A156" s="362"/>
      <c r="B156" s="394"/>
      <c r="C156" s="394"/>
      <c r="D156" s="394"/>
      <c r="E156" s="394"/>
      <c r="F156" s="394"/>
      <c r="G156" s="394"/>
      <c r="H156" s="394"/>
    </row>
    <row r="157" spans="1:8" ht="15.75" x14ac:dyDescent="0.25">
      <c r="A157" s="362"/>
      <c r="B157" s="394"/>
      <c r="C157" s="394"/>
      <c r="D157" s="394"/>
      <c r="E157" s="394"/>
      <c r="F157" s="394"/>
      <c r="G157" s="394"/>
      <c r="H157" s="394"/>
    </row>
    <row r="158" spans="1:8" ht="15.75" x14ac:dyDescent="0.25">
      <c r="A158" s="362"/>
      <c r="B158" s="394"/>
      <c r="C158" s="394"/>
      <c r="D158" s="394"/>
      <c r="E158" s="394"/>
      <c r="F158" s="394"/>
      <c r="G158" s="394"/>
      <c r="H158" s="394"/>
    </row>
    <row r="159" spans="1:8" ht="15.75" x14ac:dyDescent="0.25">
      <c r="A159" s="362"/>
      <c r="B159" s="394"/>
      <c r="C159" s="394"/>
      <c r="D159" s="394"/>
      <c r="E159" s="394"/>
      <c r="F159" s="394"/>
      <c r="G159" s="394"/>
      <c r="H159" s="394"/>
    </row>
    <row r="160" spans="1:8" ht="15.75" x14ac:dyDescent="0.25">
      <c r="A160" s="362"/>
      <c r="B160" s="394"/>
      <c r="C160" s="394"/>
      <c r="D160" s="394"/>
      <c r="E160" s="394"/>
      <c r="F160" s="394"/>
      <c r="G160" s="394"/>
      <c r="H160" s="394"/>
    </row>
    <row r="161" spans="1:8" ht="15.75" x14ac:dyDescent="0.25">
      <c r="A161" s="362"/>
      <c r="B161" s="394"/>
      <c r="C161" s="394"/>
      <c r="D161" s="394"/>
      <c r="E161" s="394"/>
      <c r="F161" s="394"/>
      <c r="G161" s="394"/>
      <c r="H161" s="394"/>
    </row>
    <row r="162" spans="1:8" ht="15.75" x14ac:dyDescent="0.25">
      <c r="A162" s="362"/>
      <c r="B162" s="394"/>
      <c r="C162" s="394"/>
      <c r="D162" s="394"/>
      <c r="E162" s="394"/>
      <c r="F162" s="394"/>
      <c r="G162" s="394"/>
      <c r="H162" s="394"/>
    </row>
    <row r="163" spans="1:8" ht="15.75" x14ac:dyDescent="0.25">
      <c r="A163" s="362"/>
      <c r="B163" s="394"/>
      <c r="C163" s="394"/>
      <c r="D163" s="394"/>
      <c r="E163" s="394"/>
      <c r="F163" s="394"/>
      <c r="G163" s="394"/>
      <c r="H163" s="394"/>
    </row>
    <row r="164" spans="1:8" ht="15.75" x14ac:dyDescent="0.25">
      <c r="A164" s="362"/>
      <c r="B164" s="394"/>
      <c r="C164" s="394"/>
      <c r="D164" s="394"/>
      <c r="E164" s="394"/>
      <c r="F164" s="394"/>
      <c r="G164" s="394"/>
      <c r="H164" s="394"/>
    </row>
    <row r="165" spans="1:8" ht="15.75" x14ac:dyDescent="0.25">
      <c r="A165" s="362"/>
      <c r="B165" s="394"/>
      <c r="C165" s="394"/>
      <c r="D165" s="394"/>
      <c r="E165" s="394"/>
      <c r="F165" s="394"/>
      <c r="G165" s="394"/>
      <c r="H165" s="394"/>
    </row>
    <row r="166" spans="1:8" ht="15.75" x14ac:dyDescent="0.25">
      <c r="A166" s="362"/>
      <c r="B166" s="394"/>
      <c r="C166" s="394"/>
      <c r="D166" s="394"/>
      <c r="E166" s="394"/>
      <c r="F166" s="394"/>
      <c r="G166" s="394"/>
      <c r="H166" s="394"/>
    </row>
    <row r="167" spans="1:8" ht="15.75" x14ac:dyDescent="0.25">
      <c r="A167" s="362"/>
      <c r="B167" s="394"/>
      <c r="C167" s="394"/>
      <c r="D167" s="394"/>
      <c r="E167" s="394"/>
      <c r="F167" s="394"/>
      <c r="G167" s="394"/>
      <c r="H167" s="394"/>
    </row>
    <row r="168" spans="1:8" ht="15.75" x14ac:dyDescent="0.25">
      <c r="A168" s="362"/>
      <c r="B168" s="394"/>
      <c r="C168" s="394"/>
      <c r="D168" s="394"/>
      <c r="E168" s="394"/>
      <c r="F168" s="394"/>
      <c r="G168" s="394"/>
      <c r="H168" s="394"/>
    </row>
    <row r="169" spans="1:8" ht="15.75" x14ac:dyDescent="0.25">
      <c r="A169" s="362"/>
      <c r="B169" s="394"/>
      <c r="C169" s="394"/>
      <c r="D169" s="394"/>
      <c r="E169" s="394"/>
      <c r="F169" s="394"/>
      <c r="G169" s="394"/>
      <c r="H169" s="394"/>
    </row>
    <row r="170" spans="1:8" ht="15.75" x14ac:dyDescent="0.25">
      <c r="A170" s="362"/>
      <c r="B170" s="394"/>
      <c r="C170" s="394"/>
      <c r="D170" s="394"/>
      <c r="E170" s="394"/>
      <c r="F170" s="394"/>
      <c r="G170" s="394"/>
      <c r="H170" s="394"/>
    </row>
    <row r="171" spans="1:8" ht="15.75" x14ac:dyDescent="0.25">
      <c r="A171" s="362"/>
      <c r="B171" s="394"/>
      <c r="C171" s="394"/>
      <c r="D171" s="394"/>
      <c r="E171" s="394"/>
      <c r="F171" s="394"/>
      <c r="G171" s="394"/>
      <c r="H171" s="394"/>
    </row>
    <row r="172" spans="1:8" ht="15.75" x14ac:dyDescent="0.25">
      <c r="A172" s="362"/>
      <c r="B172" s="394"/>
      <c r="C172" s="394"/>
      <c r="D172" s="394"/>
      <c r="E172" s="394"/>
      <c r="F172" s="394"/>
      <c r="G172" s="394"/>
      <c r="H172" s="394"/>
    </row>
    <row r="173" spans="1:8" ht="15.75" x14ac:dyDescent="0.25">
      <c r="A173" s="362"/>
      <c r="B173" s="394"/>
      <c r="C173" s="394"/>
      <c r="D173" s="394"/>
      <c r="E173" s="394"/>
      <c r="F173" s="394"/>
      <c r="G173" s="394"/>
      <c r="H173" s="394"/>
    </row>
    <row r="174" spans="1:8" ht="15.75" x14ac:dyDescent="0.25">
      <c r="A174" s="362"/>
      <c r="B174" s="394"/>
      <c r="C174" s="394"/>
      <c r="D174" s="394"/>
      <c r="E174" s="394"/>
      <c r="F174" s="394"/>
      <c r="G174" s="394"/>
      <c r="H174" s="394"/>
    </row>
    <row r="175" spans="1:8" ht="15.75" x14ac:dyDescent="0.25">
      <c r="A175" s="362"/>
      <c r="B175" s="394"/>
      <c r="C175" s="394"/>
      <c r="D175" s="394"/>
      <c r="E175" s="394"/>
      <c r="F175" s="394"/>
      <c r="G175" s="394"/>
      <c r="H175" s="394"/>
    </row>
    <row r="176" spans="1:8" ht="15.75" x14ac:dyDescent="0.25">
      <c r="A176" s="362"/>
      <c r="B176" s="394"/>
      <c r="C176" s="394"/>
      <c r="D176" s="394"/>
      <c r="E176" s="394"/>
      <c r="F176" s="394"/>
      <c r="G176" s="394"/>
      <c r="H176" s="394"/>
    </row>
    <row r="177" spans="1:8" ht="15.75" x14ac:dyDescent="0.25">
      <c r="A177" s="362"/>
      <c r="B177" s="394"/>
      <c r="C177" s="394"/>
      <c r="D177" s="394"/>
      <c r="E177" s="394"/>
      <c r="F177" s="394"/>
      <c r="G177" s="394"/>
      <c r="H177" s="394"/>
    </row>
    <row r="178" spans="1:8" ht="15.75" x14ac:dyDescent="0.25">
      <c r="A178" s="362"/>
      <c r="B178" s="394"/>
      <c r="C178" s="394"/>
      <c r="D178" s="394"/>
      <c r="E178" s="394"/>
      <c r="F178" s="394"/>
      <c r="G178" s="394"/>
      <c r="H178" s="394"/>
    </row>
    <row r="179" spans="1:8" ht="15.75" x14ac:dyDescent="0.25">
      <c r="A179" s="362"/>
      <c r="B179" s="394"/>
      <c r="C179" s="394"/>
      <c r="D179" s="394"/>
      <c r="E179" s="394"/>
      <c r="F179" s="394"/>
      <c r="G179" s="394"/>
      <c r="H179" s="394"/>
    </row>
    <row r="180" spans="1:8" ht="15.75" x14ac:dyDescent="0.25">
      <c r="A180" s="362"/>
      <c r="B180" s="394"/>
      <c r="C180" s="394"/>
      <c r="D180" s="394"/>
      <c r="E180" s="394"/>
      <c r="F180" s="394"/>
      <c r="G180" s="394"/>
      <c r="H180" s="394"/>
    </row>
    <row r="181" spans="1:8" ht="15.75" x14ac:dyDescent="0.25">
      <c r="A181" s="362"/>
      <c r="B181" s="394"/>
      <c r="C181" s="394"/>
      <c r="D181" s="394"/>
      <c r="E181" s="394"/>
      <c r="F181" s="394"/>
      <c r="G181" s="394"/>
      <c r="H181" s="394"/>
    </row>
    <row r="182" spans="1:8" ht="15.75" x14ac:dyDescent="0.25">
      <c r="A182" s="362"/>
      <c r="B182" s="394"/>
      <c r="C182" s="394"/>
      <c r="D182" s="394"/>
      <c r="E182" s="394"/>
      <c r="F182" s="394"/>
      <c r="G182" s="394"/>
      <c r="H182" s="394"/>
    </row>
    <row r="183" spans="1:8" ht="15.75" x14ac:dyDescent="0.25">
      <c r="A183" s="362"/>
      <c r="B183" s="394"/>
      <c r="C183" s="394"/>
      <c r="D183" s="394"/>
      <c r="E183" s="394"/>
      <c r="F183" s="394"/>
      <c r="G183" s="394"/>
      <c r="H183" s="394"/>
    </row>
    <row r="184" spans="1:8" ht="15.75" x14ac:dyDescent="0.25">
      <c r="A184" s="362"/>
      <c r="B184" s="394"/>
      <c r="C184" s="394"/>
      <c r="D184" s="394"/>
      <c r="E184" s="394"/>
      <c r="F184" s="394"/>
      <c r="G184" s="394"/>
      <c r="H184" s="394"/>
    </row>
    <row r="185" spans="1:8" ht="15.75" x14ac:dyDescent="0.25">
      <c r="A185" s="362"/>
      <c r="B185" s="394"/>
      <c r="C185" s="394"/>
      <c r="D185" s="394"/>
      <c r="E185" s="394"/>
      <c r="F185" s="394"/>
      <c r="G185" s="394"/>
      <c r="H185" s="394"/>
    </row>
    <row r="186" spans="1:8" ht="15.75" x14ac:dyDescent="0.25">
      <c r="A186" s="362"/>
      <c r="B186" s="394"/>
      <c r="C186" s="394"/>
      <c r="D186" s="394"/>
      <c r="E186" s="394"/>
      <c r="F186" s="394"/>
      <c r="G186" s="394"/>
      <c r="H186" s="394"/>
    </row>
    <row r="187" spans="1:8" ht="15.75" x14ac:dyDescent="0.25">
      <c r="A187" s="362"/>
      <c r="B187" s="394"/>
      <c r="C187" s="394"/>
      <c r="D187" s="394"/>
      <c r="E187" s="394"/>
      <c r="F187" s="394"/>
      <c r="G187" s="394"/>
      <c r="H187" s="394"/>
    </row>
    <row r="188" spans="1:8" ht="15.75" x14ac:dyDescent="0.25">
      <c r="A188" s="362"/>
      <c r="B188" s="394"/>
      <c r="C188" s="394"/>
      <c r="D188" s="394"/>
      <c r="E188" s="394"/>
      <c r="F188" s="394"/>
      <c r="G188" s="394"/>
      <c r="H188" s="394"/>
    </row>
    <row r="189" spans="1:8" ht="15.75" x14ac:dyDescent="0.25">
      <c r="A189" s="362"/>
      <c r="B189" s="394"/>
      <c r="C189" s="394"/>
      <c r="D189" s="394"/>
      <c r="E189" s="394"/>
      <c r="F189" s="394"/>
      <c r="G189" s="394"/>
      <c r="H189" s="394"/>
    </row>
    <row r="190" spans="1:8" x14ac:dyDescent="0.25">
      <c r="A190" s="5"/>
      <c r="C190" s="4"/>
    </row>
  </sheetData>
  <mergeCells count="118">
    <mergeCell ref="A187:H187"/>
    <mergeCell ref="A188:H188"/>
    <mergeCell ref="A189:H189"/>
    <mergeCell ref="A182:H182"/>
    <mergeCell ref="A183:H183"/>
    <mergeCell ref="A184:H184"/>
    <mergeCell ref="A185:H185"/>
    <mergeCell ref="A186:H186"/>
    <mergeCell ref="A177:H177"/>
    <mergeCell ref="A178:H178"/>
    <mergeCell ref="A179:H179"/>
    <mergeCell ref="A180:H180"/>
    <mergeCell ref="A181:H181"/>
    <mergeCell ref="A172:H172"/>
    <mergeCell ref="A173:H173"/>
    <mergeCell ref="A174:H174"/>
    <mergeCell ref="A175:H175"/>
    <mergeCell ref="A176:H176"/>
    <mergeCell ref="A167:H167"/>
    <mergeCell ref="A168:H168"/>
    <mergeCell ref="A169:H169"/>
    <mergeCell ref="A170:H170"/>
    <mergeCell ref="A171:H171"/>
    <mergeCell ref="A162:H162"/>
    <mergeCell ref="A163:H163"/>
    <mergeCell ref="A164:H164"/>
    <mergeCell ref="A165:H165"/>
    <mergeCell ref="A166:H166"/>
    <mergeCell ref="A157:H157"/>
    <mergeCell ref="A158:H158"/>
    <mergeCell ref="A159:H159"/>
    <mergeCell ref="A160:H160"/>
    <mergeCell ref="A161:H161"/>
    <mergeCell ref="A152:H152"/>
    <mergeCell ref="A153:H153"/>
    <mergeCell ref="A154:H154"/>
    <mergeCell ref="A155:H155"/>
    <mergeCell ref="A156:H156"/>
    <mergeCell ref="A147:H147"/>
    <mergeCell ref="A148:H148"/>
    <mergeCell ref="A149:H149"/>
    <mergeCell ref="A150:H150"/>
    <mergeCell ref="A151:H151"/>
    <mergeCell ref="A142:H142"/>
    <mergeCell ref="A143:H143"/>
    <mergeCell ref="A144:H144"/>
    <mergeCell ref="A145:H145"/>
    <mergeCell ref="A146:H146"/>
    <mergeCell ref="A137:H137"/>
    <mergeCell ref="A138:H138"/>
    <mergeCell ref="A139:H139"/>
    <mergeCell ref="A140:H140"/>
    <mergeCell ref="A141:H141"/>
    <mergeCell ref="A132:H132"/>
    <mergeCell ref="A133:H133"/>
    <mergeCell ref="A134:H134"/>
    <mergeCell ref="A135:H135"/>
    <mergeCell ref="A136:H136"/>
    <mergeCell ref="A127:H127"/>
    <mergeCell ref="A128:H128"/>
    <mergeCell ref="A129:H129"/>
    <mergeCell ref="A130:H130"/>
    <mergeCell ref="A131:H131"/>
    <mergeCell ref="A122:H122"/>
    <mergeCell ref="A123:H123"/>
    <mergeCell ref="A124:H124"/>
    <mergeCell ref="A125:H125"/>
    <mergeCell ref="A126:H126"/>
    <mergeCell ref="A117:H117"/>
    <mergeCell ref="A118:H118"/>
    <mergeCell ref="A119:H119"/>
    <mergeCell ref="A120:H120"/>
    <mergeCell ref="A121:H121"/>
    <mergeCell ref="A113:H113"/>
    <mergeCell ref="A114:H114"/>
    <mergeCell ref="A115:H115"/>
    <mergeCell ref="A116:H116"/>
    <mergeCell ref="A107:H107"/>
    <mergeCell ref="A108:H108"/>
    <mergeCell ref="A109:H109"/>
    <mergeCell ref="A110:H110"/>
    <mergeCell ref="A111:H111"/>
    <mergeCell ref="A104:H104"/>
    <mergeCell ref="A105:H105"/>
    <mergeCell ref="A106:H106"/>
    <mergeCell ref="A97:H97"/>
    <mergeCell ref="A98:H98"/>
    <mergeCell ref="A99:H99"/>
    <mergeCell ref="A100:H100"/>
    <mergeCell ref="A101:H101"/>
    <mergeCell ref="A112:H112"/>
    <mergeCell ref="A95:H95"/>
    <mergeCell ref="A96:H96"/>
    <mergeCell ref="A87:H87"/>
    <mergeCell ref="A88:H88"/>
    <mergeCell ref="A89:H89"/>
    <mergeCell ref="A90:H90"/>
    <mergeCell ref="A91:H91"/>
    <mergeCell ref="A102:H102"/>
    <mergeCell ref="A103:H103"/>
    <mergeCell ref="A86:H86"/>
    <mergeCell ref="A78:H78"/>
    <mergeCell ref="A79:H79"/>
    <mergeCell ref="A80:H80"/>
    <mergeCell ref="A81:H81"/>
    <mergeCell ref="A92:H92"/>
    <mergeCell ref="A93:H93"/>
    <mergeCell ref="A77:H77"/>
    <mergeCell ref="A94:H94"/>
    <mergeCell ref="A7:D7"/>
    <mergeCell ref="A34:D34"/>
    <mergeCell ref="A2:D2"/>
    <mergeCell ref="A4:D4"/>
    <mergeCell ref="A5:D5"/>
    <mergeCell ref="A82:H82"/>
    <mergeCell ref="A83:H83"/>
    <mergeCell ref="A84:H84"/>
    <mergeCell ref="A85:H85"/>
  </mergeCells>
  <pageMargins left="0.7" right="0.7" top="0.75" bottom="0.75" header="0.3" footer="0.3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B26" sqref="B26"/>
    </sheetView>
  </sheetViews>
  <sheetFormatPr defaultRowHeight="15" x14ac:dyDescent="0.25"/>
  <cols>
    <col min="1" max="1" width="45.140625" customWidth="1"/>
    <col min="2" max="2" width="19.140625" customWidth="1"/>
    <col min="3" max="3" width="18.140625" customWidth="1"/>
    <col min="4" max="4" width="15" customWidth="1"/>
    <col min="6" max="6" width="9.140625" customWidth="1"/>
    <col min="7" max="7" width="25.28515625" customWidth="1"/>
  </cols>
  <sheetData>
    <row r="1" spans="1:9" ht="42.75" customHeight="1" x14ac:dyDescent="0.25">
      <c r="A1" s="236" t="s">
        <v>317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18" t="s">
        <v>316</v>
      </c>
    </row>
    <row r="3" spans="1:9" ht="18" x14ac:dyDescent="0.25">
      <c r="A3" s="1"/>
    </row>
    <row r="4" spans="1:9" ht="15.75" x14ac:dyDescent="0.25">
      <c r="A4" s="84" t="s">
        <v>23</v>
      </c>
    </row>
    <row r="6" spans="1:9" ht="30" customHeight="1" x14ac:dyDescent="0.25">
      <c r="A6" s="84" t="s">
        <v>8</v>
      </c>
    </row>
    <row r="7" spans="1:9" ht="18" x14ac:dyDescent="0.25">
      <c r="A7" s="1"/>
    </row>
    <row r="8" spans="1:9" ht="37.5" customHeight="1" x14ac:dyDescent="0.25">
      <c r="A8" s="118" t="s">
        <v>190</v>
      </c>
    </row>
    <row r="9" spans="1:9" ht="18" x14ac:dyDescent="0.25">
      <c r="A9" s="1"/>
    </row>
    <row r="10" spans="1:9" ht="35.25" customHeight="1" x14ac:dyDescent="0.25">
      <c r="A10" s="49" t="s">
        <v>191</v>
      </c>
      <c r="B10" s="214" t="s">
        <v>296</v>
      </c>
      <c r="C10" s="49" t="s">
        <v>235</v>
      </c>
      <c r="D10" s="92" t="s">
        <v>297</v>
      </c>
      <c r="E10" s="56" t="s">
        <v>205</v>
      </c>
      <c r="F10" s="56" t="s">
        <v>205</v>
      </c>
    </row>
    <row r="11" spans="1:9" ht="11.25" customHeight="1" x14ac:dyDescent="0.25">
      <c r="A11" s="65"/>
      <c r="B11" s="123">
        <v>1</v>
      </c>
      <c r="C11" s="123">
        <v>2</v>
      </c>
      <c r="D11" s="123">
        <v>3</v>
      </c>
      <c r="E11" s="61" t="s">
        <v>240</v>
      </c>
      <c r="F11" s="61" t="s">
        <v>241</v>
      </c>
    </row>
    <row r="12" spans="1:9" ht="22.5" customHeight="1" x14ac:dyDescent="0.25">
      <c r="A12" s="52" t="s">
        <v>0</v>
      </c>
      <c r="B12" s="269">
        <f t="shared" ref="B12" si="0">SUM(B13:B22)</f>
        <v>717705.83</v>
      </c>
      <c r="C12" s="269">
        <f>SUM(C13:C21)</f>
        <v>1404127</v>
      </c>
      <c r="D12" s="269">
        <f t="shared" ref="D12" si="1">SUM(D13:D22)</f>
        <v>781063.98</v>
      </c>
      <c r="E12" s="62">
        <f>D12/B12*100</f>
        <v>108.82787172008901</v>
      </c>
      <c r="F12" s="63">
        <f>D12/C12*100</f>
        <v>55.626305882587545</v>
      </c>
    </row>
    <row r="13" spans="1:9" ht="15.75" customHeight="1" x14ac:dyDescent="0.25">
      <c r="A13" s="53" t="s">
        <v>194</v>
      </c>
      <c r="B13" s="254">
        <v>7635.25</v>
      </c>
      <c r="C13" s="254">
        <v>25881</v>
      </c>
      <c r="D13" s="254">
        <v>12199.94</v>
      </c>
      <c r="E13" s="62">
        <f t="shared" ref="E13:E21" si="2">D13/B13*100</f>
        <v>159.78442094233984</v>
      </c>
      <c r="F13" s="63">
        <f t="shared" ref="F13:F21" si="3">D13/C13*100</f>
        <v>47.138595881148341</v>
      </c>
    </row>
    <row r="14" spans="1:9" ht="16.5" customHeight="1" x14ac:dyDescent="0.25">
      <c r="A14" s="53" t="s">
        <v>195</v>
      </c>
      <c r="B14" s="254">
        <v>61480.82</v>
      </c>
      <c r="C14" s="254">
        <v>110295</v>
      </c>
      <c r="D14" s="254">
        <v>60061.96</v>
      </c>
      <c r="E14" s="62">
        <f t="shared" si="2"/>
        <v>97.692190832848354</v>
      </c>
      <c r="F14" s="63">
        <f t="shared" si="3"/>
        <v>54.455741420735308</v>
      </c>
    </row>
    <row r="15" spans="1:9" ht="15.75" x14ac:dyDescent="0.25">
      <c r="A15" s="51" t="s">
        <v>196</v>
      </c>
      <c r="B15" s="254">
        <v>68.400000000000006</v>
      </c>
      <c r="C15" s="254">
        <v>2151</v>
      </c>
      <c r="D15" s="254">
        <v>0</v>
      </c>
      <c r="E15" s="62">
        <f t="shared" si="2"/>
        <v>0</v>
      </c>
      <c r="F15" s="63">
        <f t="shared" si="3"/>
        <v>0</v>
      </c>
    </row>
    <row r="16" spans="1:9" ht="15.75" x14ac:dyDescent="0.25">
      <c r="A16" s="51" t="s">
        <v>197</v>
      </c>
      <c r="B16" s="254">
        <v>3022.4</v>
      </c>
      <c r="C16" s="254">
        <v>9500</v>
      </c>
      <c r="D16" s="254">
        <v>1975.18</v>
      </c>
      <c r="E16" s="62">
        <f t="shared" si="2"/>
        <v>65.351376389624136</v>
      </c>
      <c r="F16" s="63">
        <f t="shared" si="3"/>
        <v>20.791368421052635</v>
      </c>
    </row>
    <row r="17" spans="1:6" ht="15.75" x14ac:dyDescent="0.25">
      <c r="A17" s="51" t="s">
        <v>198</v>
      </c>
      <c r="B17" s="254">
        <v>1200</v>
      </c>
      <c r="C17" s="254">
        <v>1300</v>
      </c>
      <c r="D17" s="254">
        <v>0</v>
      </c>
      <c r="E17" s="62">
        <f t="shared" si="2"/>
        <v>0</v>
      </c>
      <c r="F17" s="63">
        <f t="shared" si="3"/>
        <v>0</v>
      </c>
    </row>
    <row r="18" spans="1:6" ht="15.75" x14ac:dyDescent="0.25">
      <c r="A18" s="51" t="s">
        <v>199</v>
      </c>
      <c r="B18" s="254">
        <v>638805.48</v>
      </c>
      <c r="C18" s="254">
        <v>1253650</v>
      </c>
      <c r="D18" s="254">
        <v>705137.75</v>
      </c>
      <c r="E18" s="62">
        <f t="shared" si="2"/>
        <v>110.38379789728792</v>
      </c>
      <c r="F18" s="63">
        <f t="shared" si="3"/>
        <v>56.246779404139915</v>
      </c>
    </row>
    <row r="19" spans="1:6" ht="15.75" x14ac:dyDescent="0.25">
      <c r="A19" s="51" t="s">
        <v>209</v>
      </c>
      <c r="B19" s="254">
        <v>5493.48</v>
      </c>
      <c r="C19" s="254">
        <v>0</v>
      </c>
      <c r="D19" s="254">
        <v>1689.15</v>
      </c>
      <c r="E19" s="62">
        <f t="shared" si="2"/>
        <v>30.748268856899458</v>
      </c>
      <c r="F19" s="63" t="e">
        <f t="shared" si="3"/>
        <v>#DIV/0!</v>
      </c>
    </row>
    <row r="20" spans="1:6" ht="15.75" x14ac:dyDescent="0.25">
      <c r="A20" s="51" t="s">
        <v>202</v>
      </c>
      <c r="B20" s="254">
        <v>0</v>
      </c>
      <c r="C20" s="254">
        <v>0</v>
      </c>
      <c r="D20" s="254">
        <v>0</v>
      </c>
      <c r="E20" s="62" t="e">
        <f t="shared" si="2"/>
        <v>#DIV/0!</v>
      </c>
      <c r="F20" s="63" t="e">
        <f t="shared" si="3"/>
        <v>#DIV/0!</v>
      </c>
    </row>
    <row r="21" spans="1:6" ht="15.75" x14ac:dyDescent="0.25">
      <c r="A21" s="51" t="s">
        <v>201</v>
      </c>
      <c r="B21" s="254">
        <v>0</v>
      </c>
      <c r="C21" s="270">
        <v>1350</v>
      </c>
      <c r="D21" s="262">
        <v>0</v>
      </c>
      <c r="E21" s="62" t="e">
        <f t="shared" si="2"/>
        <v>#DIV/0!</v>
      </c>
      <c r="F21" s="63">
        <f t="shared" si="3"/>
        <v>0</v>
      </c>
    </row>
    <row r="22" spans="1:6" x14ac:dyDescent="0.25">
      <c r="A22" s="51" t="s">
        <v>192</v>
      </c>
      <c r="B22" s="50"/>
      <c r="C22" s="50"/>
      <c r="D22" s="50"/>
      <c r="E22" s="50"/>
      <c r="F22" s="50"/>
    </row>
    <row r="23" spans="1:6" x14ac:dyDescent="0.25">
      <c r="A23" s="465"/>
      <c r="B23" s="466"/>
      <c r="C23" s="467"/>
      <c r="D23" s="466"/>
      <c r="E23" s="466"/>
      <c r="F23" s="466"/>
    </row>
    <row r="24" spans="1:6" x14ac:dyDescent="0.25">
      <c r="C24" s="90"/>
    </row>
    <row r="26" spans="1:6" ht="27.75" customHeight="1" x14ac:dyDescent="0.25">
      <c r="A26" s="118" t="s">
        <v>193</v>
      </c>
    </row>
    <row r="27" spans="1:6" ht="18" x14ac:dyDescent="0.25">
      <c r="A27" s="1"/>
    </row>
    <row r="28" spans="1:6" ht="30.75" customHeight="1" x14ac:dyDescent="0.25">
      <c r="A28" s="49" t="s">
        <v>191</v>
      </c>
      <c r="B28" s="214" t="s">
        <v>296</v>
      </c>
      <c r="C28" s="49" t="s">
        <v>235</v>
      </c>
      <c r="D28" s="92" t="s">
        <v>297</v>
      </c>
      <c r="E28" s="56" t="s">
        <v>205</v>
      </c>
      <c r="F28" s="56" t="s">
        <v>205</v>
      </c>
    </row>
    <row r="29" spans="1:6" ht="11.25" customHeight="1" x14ac:dyDescent="0.25">
      <c r="A29" s="65"/>
      <c r="B29" s="123">
        <v>1</v>
      </c>
      <c r="C29" s="123">
        <v>2</v>
      </c>
      <c r="D29" s="123">
        <v>3</v>
      </c>
      <c r="E29" s="61" t="s">
        <v>240</v>
      </c>
      <c r="F29" s="61" t="s">
        <v>241</v>
      </c>
    </row>
    <row r="30" spans="1:6" ht="20.25" customHeight="1" x14ac:dyDescent="0.25">
      <c r="A30" s="52" t="s">
        <v>2</v>
      </c>
      <c r="B30" s="269">
        <f t="shared" ref="B30:C30" si="4">SUM(B31:B40)</f>
        <v>716515.25</v>
      </c>
      <c r="C30" s="269">
        <f t="shared" si="4"/>
        <v>1404127</v>
      </c>
      <c r="D30" s="269">
        <f t="shared" ref="D30" si="5">SUM(D31:D40)</f>
        <v>891993.2699999999</v>
      </c>
      <c r="E30" s="62">
        <f>D30/B30*100</f>
        <v>124.49047944199371</v>
      </c>
      <c r="F30" s="63">
        <f>D30/C30*100</f>
        <v>63.526537841662467</v>
      </c>
    </row>
    <row r="31" spans="1:6" ht="18" customHeight="1" x14ac:dyDescent="0.25">
      <c r="A31" s="53" t="s">
        <v>194</v>
      </c>
      <c r="B31" s="271">
        <v>7635.25</v>
      </c>
      <c r="C31" s="271">
        <v>25881</v>
      </c>
      <c r="D31" s="271">
        <v>12199.94</v>
      </c>
      <c r="E31" s="62">
        <f t="shared" ref="E31:E39" si="6">D31/B31*100</f>
        <v>159.78442094233984</v>
      </c>
      <c r="F31" s="63">
        <f t="shared" ref="F31:F39" si="7">D31/C31*100</f>
        <v>47.138595881148341</v>
      </c>
    </row>
    <row r="32" spans="1:6" ht="18.75" customHeight="1" x14ac:dyDescent="0.25">
      <c r="A32" s="53" t="s">
        <v>195</v>
      </c>
      <c r="B32" s="271">
        <v>61480.82</v>
      </c>
      <c r="C32" s="271">
        <v>110295</v>
      </c>
      <c r="D32" s="271">
        <v>60061.96</v>
      </c>
      <c r="E32" s="62">
        <f t="shared" si="6"/>
        <v>97.692190832848354</v>
      </c>
      <c r="F32" s="63">
        <f t="shared" si="7"/>
        <v>54.455741420735308</v>
      </c>
    </row>
    <row r="33" spans="1:6" x14ac:dyDescent="0.25">
      <c r="A33" s="51" t="s">
        <v>196</v>
      </c>
      <c r="B33" s="271">
        <v>16.59</v>
      </c>
      <c r="C33" s="271">
        <v>2151</v>
      </c>
      <c r="D33" s="271">
        <v>0</v>
      </c>
      <c r="E33" s="62">
        <f t="shared" si="6"/>
        <v>0</v>
      </c>
      <c r="F33" s="63">
        <f t="shared" si="7"/>
        <v>0</v>
      </c>
    </row>
    <row r="34" spans="1:6" x14ac:dyDescent="0.25">
      <c r="A34" s="51" t="s">
        <v>197</v>
      </c>
      <c r="B34" s="271">
        <v>2895.4</v>
      </c>
      <c r="C34" s="271">
        <v>9500</v>
      </c>
      <c r="D34" s="271">
        <v>1787.28</v>
      </c>
      <c r="E34" s="62">
        <f t="shared" si="6"/>
        <v>61.728258617116808</v>
      </c>
      <c r="F34" s="63">
        <f t="shared" si="7"/>
        <v>18.813473684210528</v>
      </c>
    </row>
    <row r="35" spans="1:6" x14ac:dyDescent="0.25">
      <c r="A35" s="51" t="s">
        <v>198</v>
      </c>
      <c r="B35" s="271">
        <v>968.75</v>
      </c>
      <c r="C35" s="271">
        <v>1300</v>
      </c>
      <c r="D35" s="271">
        <v>0</v>
      </c>
      <c r="E35" s="62">
        <f t="shared" si="6"/>
        <v>0</v>
      </c>
      <c r="F35" s="63">
        <f t="shared" si="7"/>
        <v>0</v>
      </c>
    </row>
    <row r="36" spans="1:6" x14ac:dyDescent="0.25">
      <c r="A36" s="51" t="s">
        <v>199</v>
      </c>
      <c r="B36" s="271">
        <v>638369.43999999994</v>
      </c>
      <c r="C36" s="271">
        <v>1253650</v>
      </c>
      <c r="D36" s="271">
        <v>816254.94</v>
      </c>
      <c r="E36" s="62">
        <f t="shared" si="6"/>
        <v>127.86560396750821</v>
      </c>
      <c r="F36" s="63">
        <f t="shared" si="7"/>
        <v>65.110273202249431</v>
      </c>
    </row>
    <row r="37" spans="1:6" x14ac:dyDescent="0.25">
      <c r="A37" s="51" t="s">
        <v>200</v>
      </c>
      <c r="B37" s="271">
        <v>5149</v>
      </c>
      <c r="C37" s="271">
        <v>0</v>
      </c>
      <c r="D37" s="271">
        <v>1689.15</v>
      </c>
      <c r="E37" s="62">
        <f t="shared" si="6"/>
        <v>32.805399106622644</v>
      </c>
      <c r="F37" s="63" t="e">
        <f t="shared" si="7"/>
        <v>#DIV/0!</v>
      </c>
    </row>
    <row r="38" spans="1:6" x14ac:dyDescent="0.25">
      <c r="A38" s="51" t="s">
        <v>202</v>
      </c>
      <c r="B38" s="271">
        <v>0</v>
      </c>
      <c r="C38" s="271">
        <v>0</v>
      </c>
      <c r="D38" s="271">
        <v>0</v>
      </c>
      <c r="E38" s="62" t="e">
        <f t="shared" si="6"/>
        <v>#DIV/0!</v>
      </c>
      <c r="F38" s="63" t="e">
        <f t="shared" si="7"/>
        <v>#DIV/0!</v>
      </c>
    </row>
    <row r="39" spans="1:6" x14ac:dyDescent="0.25">
      <c r="A39" s="51" t="s">
        <v>201</v>
      </c>
      <c r="B39" s="271">
        <v>0</v>
      </c>
      <c r="C39" s="271">
        <v>1350</v>
      </c>
      <c r="D39" s="271">
        <v>0</v>
      </c>
      <c r="E39" s="62" t="e">
        <f t="shared" si="6"/>
        <v>#DIV/0!</v>
      </c>
      <c r="F39" s="63">
        <f t="shared" si="7"/>
        <v>0</v>
      </c>
    </row>
    <row r="40" spans="1:6" x14ac:dyDescent="0.25">
      <c r="A40" s="51" t="s">
        <v>192</v>
      </c>
      <c r="B40" s="50"/>
      <c r="C40" s="50"/>
      <c r="D40" s="50"/>
      <c r="E40" s="50"/>
      <c r="F40" s="50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5"/>
  <sheetViews>
    <sheetView topLeftCell="A99" workbookViewId="0">
      <selection activeCell="I40" sqref="I40"/>
    </sheetView>
  </sheetViews>
  <sheetFormatPr defaultRowHeight="15" x14ac:dyDescent="0.25"/>
  <cols>
    <col min="1" max="1" width="3" customWidth="1"/>
    <col min="2" max="2" width="3.42578125" customWidth="1"/>
    <col min="3" max="3" width="4.140625" customWidth="1"/>
    <col min="4" max="4" width="4.7109375" customWidth="1"/>
    <col min="5" max="5" width="34" customWidth="1"/>
    <col min="6" max="6" width="17.85546875" customWidth="1"/>
    <col min="7" max="7" width="16.42578125" customWidth="1"/>
    <col min="8" max="8" width="17.42578125" customWidth="1"/>
    <col min="9" max="9" width="10.140625" customWidth="1"/>
  </cols>
  <sheetData>
    <row r="1" spans="1:10" ht="48.75" customHeight="1" x14ac:dyDescent="0.25">
      <c r="A1" s="397" t="s">
        <v>313</v>
      </c>
      <c r="B1" s="398"/>
      <c r="C1" s="398"/>
      <c r="D1" s="398"/>
      <c r="E1" s="398"/>
      <c r="F1" s="398"/>
      <c r="G1" s="398"/>
      <c r="H1" s="398"/>
    </row>
    <row r="2" spans="1:10" ht="15.75" x14ac:dyDescent="0.25">
      <c r="A2" s="84"/>
      <c r="B2" s="87"/>
      <c r="C2" s="87"/>
      <c r="D2" s="87"/>
      <c r="E2" s="87"/>
      <c r="F2" s="87"/>
      <c r="G2" s="87"/>
      <c r="H2" s="87"/>
    </row>
    <row r="3" spans="1:10" ht="15.75" x14ac:dyDescent="0.25">
      <c r="A3" s="362" t="s">
        <v>262</v>
      </c>
      <c r="B3" s="394"/>
      <c r="C3" s="394"/>
      <c r="D3" s="394"/>
      <c r="E3" s="394"/>
      <c r="F3" s="394"/>
      <c r="G3" s="394"/>
      <c r="H3" s="394"/>
    </row>
    <row r="4" spans="1:10" ht="15.75" x14ac:dyDescent="0.25">
      <c r="A4" s="84"/>
      <c r="B4" s="87"/>
      <c r="C4" s="87"/>
      <c r="D4" s="87"/>
      <c r="E4" s="87"/>
      <c r="F4" s="87"/>
      <c r="G4" s="87"/>
      <c r="H4" s="87"/>
    </row>
    <row r="5" spans="1:10" ht="26.25" x14ac:dyDescent="0.25">
      <c r="A5" s="49"/>
      <c r="B5" s="91"/>
      <c r="C5" s="91"/>
      <c r="D5" s="91"/>
      <c r="E5" s="91" t="s">
        <v>7</v>
      </c>
      <c r="F5" s="214" t="s">
        <v>296</v>
      </c>
      <c r="G5" s="49" t="s">
        <v>235</v>
      </c>
      <c r="H5" s="92" t="s">
        <v>297</v>
      </c>
      <c r="I5" s="56" t="s">
        <v>205</v>
      </c>
      <c r="J5" s="56" t="s">
        <v>205</v>
      </c>
    </row>
    <row r="6" spans="1:10" ht="12" customHeight="1" x14ac:dyDescent="0.25">
      <c r="A6" s="49"/>
      <c r="B6" s="91"/>
      <c r="C6" s="91"/>
      <c r="D6" s="91"/>
      <c r="E6" s="91"/>
      <c r="F6" s="60">
        <v>1</v>
      </c>
      <c r="G6" s="60">
        <v>2</v>
      </c>
      <c r="H6" s="60">
        <v>3</v>
      </c>
      <c r="I6" s="61" t="s">
        <v>240</v>
      </c>
      <c r="J6" s="61" t="s">
        <v>241</v>
      </c>
    </row>
    <row r="7" spans="1:10" ht="15.75" x14ac:dyDescent="0.25">
      <c r="A7" s="49"/>
      <c r="B7" s="91"/>
      <c r="C7" s="91"/>
      <c r="D7" s="91"/>
      <c r="E7" s="91" t="s">
        <v>263</v>
      </c>
      <c r="F7" s="245">
        <f>F8+F37</f>
        <v>717705.83000000007</v>
      </c>
      <c r="G7" s="245">
        <f t="shared" ref="G7:H7" si="0">G8+G37</f>
        <v>1404127</v>
      </c>
      <c r="H7" s="245">
        <f t="shared" si="0"/>
        <v>781063.9800000001</v>
      </c>
      <c r="I7" s="93">
        <f>H7/F7*100</f>
        <v>108.82787172008899</v>
      </c>
      <c r="J7" s="93">
        <f>H7/G7*100</f>
        <v>55.626305882587545</v>
      </c>
    </row>
    <row r="8" spans="1:10" ht="15.75" x14ac:dyDescent="0.25">
      <c r="A8" s="94">
        <v>6</v>
      </c>
      <c r="B8" s="94"/>
      <c r="C8" s="94"/>
      <c r="D8" s="94"/>
      <c r="E8" s="94" t="s">
        <v>12</v>
      </c>
      <c r="F8" s="246">
        <f>F9+F21+F24+F27+F33</f>
        <v>717705.83000000007</v>
      </c>
      <c r="G8" s="246">
        <f t="shared" ref="G8:H8" si="1">G9+G21+G24+G27+G33</f>
        <v>1402777</v>
      </c>
      <c r="H8" s="246">
        <f t="shared" si="1"/>
        <v>781063.9800000001</v>
      </c>
      <c r="I8" s="93">
        <f t="shared" ref="I8:I40" si="2">H8/F8*100</f>
        <v>108.82787172008899</v>
      </c>
      <c r="J8" s="93">
        <f t="shared" ref="J8:J40" si="3">H8/G8*100</f>
        <v>55.679839347237667</v>
      </c>
    </row>
    <row r="9" spans="1:10" ht="25.5" x14ac:dyDescent="0.25">
      <c r="A9" s="95"/>
      <c r="B9" s="95">
        <v>63</v>
      </c>
      <c r="C9" s="95"/>
      <c r="D9" s="95"/>
      <c r="E9" s="95" t="s">
        <v>30</v>
      </c>
      <c r="F9" s="247">
        <f>F10+F12+F15+F17</f>
        <v>644507.36</v>
      </c>
      <c r="G9" s="247">
        <f t="shared" ref="G9:H9" si="4">G10+G12+G15+G17</f>
        <v>1253650</v>
      </c>
      <c r="H9" s="247">
        <f t="shared" si="4"/>
        <v>707321.54</v>
      </c>
      <c r="I9" s="93">
        <f t="shared" si="2"/>
        <v>109.74607644511616</v>
      </c>
      <c r="J9" s="93">
        <f t="shared" si="3"/>
        <v>56.420973956048336</v>
      </c>
    </row>
    <row r="10" spans="1:10" ht="15.75" x14ac:dyDescent="0.25">
      <c r="A10" s="3"/>
      <c r="B10" s="5"/>
      <c r="C10" s="5">
        <v>633</v>
      </c>
      <c r="D10" s="5"/>
      <c r="E10" s="5" t="s">
        <v>264</v>
      </c>
      <c r="F10" s="248">
        <f>F11</f>
        <v>3175.6</v>
      </c>
      <c r="G10" s="248">
        <f t="shared" ref="G10:H10" si="5">G11</f>
        <v>24400</v>
      </c>
      <c r="H10" s="248">
        <f t="shared" si="5"/>
        <v>1020</v>
      </c>
      <c r="I10" s="93">
        <f t="shared" si="2"/>
        <v>32.119914346895072</v>
      </c>
      <c r="J10" s="93">
        <f t="shared" si="3"/>
        <v>4.1803278688524594</v>
      </c>
    </row>
    <row r="11" spans="1:10" ht="25.5" x14ac:dyDescent="0.25">
      <c r="A11" s="3"/>
      <c r="B11" s="5"/>
      <c r="C11" s="5"/>
      <c r="D11" s="5">
        <v>6331</v>
      </c>
      <c r="E11" s="5" t="s">
        <v>265</v>
      </c>
      <c r="F11" s="248">
        <v>3175.6</v>
      </c>
      <c r="G11" s="248">
        <v>24400</v>
      </c>
      <c r="H11" s="248">
        <v>1020</v>
      </c>
      <c r="I11" s="93">
        <f t="shared" si="2"/>
        <v>32.119914346895072</v>
      </c>
      <c r="J11" s="93">
        <f t="shared" si="3"/>
        <v>4.1803278688524594</v>
      </c>
    </row>
    <row r="12" spans="1:10" ht="25.5" x14ac:dyDescent="0.25">
      <c r="A12" s="3"/>
      <c r="B12" s="5"/>
      <c r="C12" s="5">
        <v>636</v>
      </c>
      <c r="D12" s="5"/>
      <c r="E12" s="5" t="s">
        <v>242</v>
      </c>
      <c r="F12" s="249">
        <f>F13+F14</f>
        <v>635629.88</v>
      </c>
      <c r="G12" s="249">
        <f t="shared" ref="G12:H12" si="6">G13+G14</f>
        <v>1229250</v>
      </c>
      <c r="H12" s="249">
        <f t="shared" si="6"/>
        <v>704117.75</v>
      </c>
      <c r="I12" s="93">
        <f t="shared" si="2"/>
        <v>110.77480341232541</v>
      </c>
      <c r="J12" s="93">
        <f t="shared" si="3"/>
        <v>57.280272523896677</v>
      </c>
    </row>
    <row r="13" spans="1:10" ht="38.25" x14ac:dyDescent="0.25">
      <c r="A13" s="3"/>
      <c r="B13" s="5"/>
      <c r="C13" s="5"/>
      <c r="D13" s="5">
        <v>6361</v>
      </c>
      <c r="E13" s="5" t="s">
        <v>243</v>
      </c>
      <c r="F13" s="249">
        <v>635629.88</v>
      </c>
      <c r="G13" s="249">
        <v>1229250</v>
      </c>
      <c r="H13" s="249">
        <v>704117.75</v>
      </c>
      <c r="I13" s="93">
        <f t="shared" si="2"/>
        <v>110.77480341232541</v>
      </c>
      <c r="J13" s="93">
        <f t="shared" si="3"/>
        <v>57.280272523896677</v>
      </c>
    </row>
    <row r="14" spans="1:10" ht="38.25" x14ac:dyDescent="0.25">
      <c r="A14" s="3"/>
      <c r="B14" s="5"/>
      <c r="C14" s="5"/>
      <c r="D14" s="5">
        <v>6362</v>
      </c>
      <c r="E14" s="5" t="s">
        <v>244</v>
      </c>
      <c r="F14" s="249">
        <v>0</v>
      </c>
      <c r="G14" s="249">
        <v>0</v>
      </c>
      <c r="H14" s="249">
        <v>0</v>
      </c>
      <c r="I14" s="93" t="e">
        <f t="shared" si="2"/>
        <v>#DIV/0!</v>
      </c>
      <c r="J14" s="93" t="e">
        <f t="shared" si="3"/>
        <v>#DIV/0!</v>
      </c>
    </row>
    <row r="15" spans="1:10" ht="25.5" x14ac:dyDescent="0.25">
      <c r="A15" s="3"/>
      <c r="B15" s="5"/>
      <c r="C15" s="5">
        <v>638</v>
      </c>
      <c r="D15" s="5"/>
      <c r="E15" s="5" t="s">
        <v>245</v>
      </c>
      <c r="F15" s="249">
        <f>F16</f>
        <v>0</v>
      </c>
      <c r="G15" s="249">
        <v>0</v>
      </c>
      <c r="H15" s="249">
        <v>0</v>
      </c>
      <c r="I15" s="93" t="e">
        <f t="shared" si="2"/>
        <v>#DIV/0!</v>
      </c>
      <c r="J15" s="93" t="e">
        <f t="shared" si="3"/>
        <v>#DIV/0!</v>
      </c>
    </row>
    <row r="16" spans="1:10" ht="25.5" x14ac:dyDescent="0.25">
      <c r="A16" s="3"/>
      <c r="B16" s="5"/>
      <c r="C16" s="5"/>
      <c r="D16" s="5">
        <v>6381</v>
      </c>
      <c r="E16" s="5" t="s">
        <v>246</v>
      </c>
      <c r="F16" s="249">
        <v>0</v>
      </c>
      <c r="G16" s="249">
        <v>0</v>
      </c>
      <c r="H16" s="249">
        <v>0</v>
      </c>
      <c r="I16" s="93" t="e">
        <f t="shared" si="2"/>
        <v>#DIV/0!</v>
      </c>
      <c r="J16" s="93" t="e">
        <f t="shared" si="3"/>
        <v>#DIV/0!</v>
      </c>
    </row>
    <row r="17" spans="1:10" ht="25.5" x14ac:dyDescent="0.25">
      <c r="A17" s="3"/>
      <c r="B17" s="5"/>
      <c r="C17" s="5">
        <v>639</v>
      </c>
      <c r="D17" s="5"/>
      <c r="E17" s="5" t="s">
        <v>266</v>
      </c>
      <c r="F17" s="249">
        <f>F18+F19+F20</f>
        <v>5701.8799999999992</v>
      </c>
      <c r="G17" s="249">
        <f t="shared" ref="G17:H17" si="7">G18+G19+G20</f>
        <v>0</v>
      </c>
      <c r="H17" s="249">
        <f t="shared" si="7"/>
        <v>2183.79</v>
      </c>
      <c r="I17" s="93">
        <f t="shared" si="2"/>
        <v>38.299473156222163</v>
      </c>
      <c r="J17" s="93" t="e">
        <f t="shared" si="3"/>
        <v>#DIV/0!</v>
      </c>
    </row>
    <row r="18" spans="1:10" ht="25.5" x14ac:dyDescent="0.25">
      <c r="A18" s="3"/>
      <c r="B18" s="5"/>
      <c r="C18" s="5"/>
      <c r="D18" s="5">
        <v>6391</v>
      </c>
      <c r="E18" s="5" t="s">
        <v>267</v>
      </c>
      <c r="F18" s="249">
        <v>208.4</v>
      </c>
      <c r="G18" s="249">
        <v>0</v>
      </c>
      <c r="H18" s="249">
        <v>494.64</v>
      </c>
      <c r="I18" s="93">
        <f t="shared" si="2"/>
        <v>237.35124760076775</v>
      </c>
      <c r="J18" s="93" t="e">
        <f t="shared" si="3"/>
        <v>#DIV/0!</v>
      </c>
    </row>
    <row r="19" spans="1:10" ht="38.25" x14ac:dyDescent="0.25">
      <c r="A19" s="3"/>
      <c r="B19" s="5"/>
      <c r="C19" s="5"/>
      <c r="D19" s="5">
        <v>6393</v>
      </c>
      <c r="E19" s="5" t="s">
        <v>247</v>
      </c>
      <c r="F19" s="249">
        <v>5493.48</v>
      </c>
      <c r="G19" s="249">
        <v>0</v>
      </c>
      <c r="H19" s="249">
        <v>0</v>
      </c>
      <c r="I19" s="93">
        <f t="shared" si="2"/>
        <v>0</v>
      </c>
      <c r="J19" s="93" t="e">
        <f t="shared" si="3"/>
        <v>#DIV/0!</v>
      </c>
    </row>
    <row r="20" spans="1:10" ht="38.25" x14ac:dyDescent="0.25">
      <c r="A20" s="3"/>
      <c r="B20" s="5"/>
      <c r="C20" s="5"/>
      <c r="D20" s="5">
        <v>6394</v>
      </c>
      <c r="E20" s="5" t="s">
        <v>248</v>
      </c>
      <c r="F20" s="249">
        <v>0</v>
      </c>
      <c r="G20" s="249">
        <v>0</v>
      </c>
      <c r="H20" s="249">
        <v>1689.15</v>
      </c>
      <c r="I20" s="93" t="e">
        <f t="shared" si="2"/>
        <v>#DIV/0!</v>
      </c>
      <c r="J20" s="93" t="e">
        <f t="shared" si="3"/>
        <v>#DIV/0!</v>
      </c>
    </row>
    <row r="21" spans="1:10" x14ac:dyDescent="0.25">
      <c r="A21" s="96"/>
      <c r="B21" s="96">
        <v>64</v>
      </c>
      <c r="C21" s="96"/>
      <c r="D21" s="97"/>
      <c r="E21" s="96" t="s">
        <v>165</v>
      </c>
      <c r="F21" s="250">
        <f>F22</f>
        <v>0</v>
      </c>
      <c r="G21" s="250">
        <f t="shared" ref="G21:H22" si="8">G22</f>
        <v>1</v>
      </c>
      <c r="H21" s="250">
        <f t="shared" si="8"/>
        <v>0</v>
      </c>
      <c r="I21" s="93" t="e">
        <f t="shared" si="2"/>
        <v>#DIV/0!</v>
      </c>
      <c r="J21" s="93">
        <f t="shared" si="3"/>
        <v>0</v>
      </c>
    </row>
    <row r="22" spans="1:10" x14ac:dyDescent="0.25">
      <c r="A22" s="98"/>
      <c r="B22" s="98"/>
      <c r="C22" s="51">
        <v>641</v>
      </c>
      <c r="D22" s="99"/>
      <c r="E22" s="5" t="s">
        <v>249</v>
      </c>
      <c r="F22" s="251">
        <f>F23</f>
        <v>0</v>
      </c>
      <c r="G22" s="251">
        <f t="shared" si="8"/>
        <v>1</v>
      </c>
      <c r="H22" s="251">
        <f t="shared" si="8"/>
        <v>0</v>
      </c>
      <c r="I22" s="93" t="e">
        <f t="shared" si="2"/>
        <v>#DIV/0!</v>
      </c>
      <c r="J22" s="93">
        <f t="shared" si="3"/>
        <v>0</v>
      </c>
    </row>
    <row r="23" spans="1:10" ht="25.5" x14ac:dyDescent="0.25">
      <c r="A23" s="3"/>
      <c r="B23" s="5"/>
      <c r="C23" s="5"/>
      <c r="D23" s="5">
        <v>6413</v>
      </c>
      <c r="E23" s="5" t="s">
        <v>268</v>
      </c>
      <c r="F23" s="249">
        <v>0</v>
      </c>
      <c r="G23" s="249">
        <v>1</v>
      </c>
      <c r="H23" s="249">
        <v>0</v>
      </c>
      <c r="I23" s="93" t="e">
        <f t="shared" si="2"/>
        <v>#DIV/0!</v>
      </c>
      <c r="J23" s="93">
        <f t="shared" si="3"/>
        <v>0</v>
      </c>
    </row>
    <row r="24" spans="1:10" ht="38.25" x14ac:dyDescent="0.25">
      <c r="A24" s="96"/>
      <c r="B24" s="96">
        <v>65</v>
      </c>
      <c r="C24" s="97"/>
      <c r="D24" s="97"/>
      <c r="E24" s="100" t="s">
        <v>269</v>
      </c>
      <c r="F24" s="247">
        <f t="shared" ref="F24:H25" si="9">F25</f>
        <v>2814</v>
      </c>
      <c r="G24" s="247">
        <f t="shared" si="9"/>
        <v>9500</v>
      </c>
      <c r="H24" s="247">
        <f t="shared" si="9"/>
        <v>1480.54</v>
      </c>
      <c r="I24" s="93">
        <f t="shared" si="2"/>
        <v>52.613361762615497</v>
      </c>
      <c r="J24" s="93">
        <f t="shared" si="3"/>
        <v>15.58463157894737</v>
      </c>
    </row>
    <row r="25" spans="1:10" ht="15.75" x14ac:dyDescent="0.25">
      <c r="A25" s="51"/>
      <c r="B25" s="51"/>
      <c r="C25" s="51">
        <v>652</v>
      </c>
      <c r="D25" s="51"/>
      <c r="E25" s="51" t="s">
        <v>250</v>
      </c>
      <c r="F25" s="248">
        <f>F26</f>
        <v>2814</v>
      </c>
      <c r="G25" s="248">
        <f t="shared" si="9"/>
        <v>9500</v>
      </c>
      <c r="H25" s="248">
        <f t="shared" si="9"/>
        <v>1480.54</v>
      </c>
      <c r="I25" s="93">
        <f t="shared" si="2"/>
        <v>52.613361762615497</v>
      </c>
      <c r="J25" s="93">
        <f t="shared" si="3"/>
        <v>15.58463157894737</v>
      </c>
    </row>
    <row r="26" spans="1:10" ht="15.75" x14ac:dyDescent="0.25">
      <c r="A26" s="51"/>
      <c r="B26" s="51"/>
      <c r="C26" s="51"/>
      <c r="D26" s="51">
        <v>6526</v>
      </c>
      <c r="E26" s="51" t="s">
        <v>270</v>
      </c>
      <c r="F26" s="249">
        <v>2814</v>
      </c>
      <c r="G26" s="249">
        <v>9500</v>
      </c>
      <c r="H26" s="249">
        <v>1480.54</v>
      </c>
      <c r="I26" s="93">
        <f t="shared" si="2"/>
        <v>52.613361762615497</v>
      </c>
      <c r="J26" s="93">
        <f t="shared" si="3"/>
        <v>15.58463157894737</v>
      </c>
    </row>
    <row r="27" spans="1:10" ht="38.25" x14ac:dyDescent="0.25">
      <c r="A27" s="96"/>
      <c r="B27" s="96">
        <v>66</v>
      </c>
      <c r="C27" s="96"/>
      <c r="D27" s="96"/>
      <c r="E27" s="100" t="s">
        <v>271</v>
      </c>
      <c r="F27" s="247">
        <f>F28+F31</f>
        <v>1268.4000000000001</v>
      </c>
      <c r="G27" s="247">
        <f t="shared" ref="G27:H27" si="10">G28+G31</f>
        <v>3450</v>
      </c>
      <c r="H27" s="247">
        <f t="shared" si="10"/>
        <v>0</v>
      </c>
      <c r="I27" s="93">
        <f t="shared" si="2"/>
        <v>0</v>
      </c>
      <c r="J27" s="93">
        <f t="shared" si="3"/>
        <v>0</v>
      </c>
    </row>
    <row r="28" spans="1:10" ht="25.5" x14ac:dyDescent="0.25">
      <c r="A28" s="51"/>
      <c r="B28" s="51"/>
      <c r="C28" s="51">
        <v>661</v>
      </c>
      <c r="D28" s="51"/>
      <c r="E28" s="9" t="s">
        <v>251</v>
      </c>
      <c r="F28" s="248">
        <f>F29+F30</f>
        <v>68.400000000000006</v>
      </c>
      <c r="G28" s="248">
        <f t="shared" ref="G28:H28" si="11">G29+G30</f>
        <v>2150</v>
      </c>
      <c r="H28" s="248">
        <f t="shared" si="11"/>
        <v>0</v>
      </c>
      <c r="I28" s="93">
        <f t="shared" si="2"/>
        <v>0</v>
      </c>
      <c r="J28" s="93">
        <f t="shared" si="3"/>
        <v>0</v>
      </c>
    </row>
    <row r="29" spans="1:10" ht="15.75" x14ac:dyDescent="0.25">
      <c r="A29" s="51"/>
      <c r="B29" s="51"/>
      <c r="C29" s="51"/>
      <c r="D29" s="51">
        <v>6614</v>
      </c>
      <c r="E29" s="51" t="s">
        <v>272</v>
      </c>
      <c r="F29" s="248">
        <v>68.400000000000006</v>
      </c>
      <c r="G29" s="248">
        <v>1000</v>
      </c>
      <c r="H29" s="248"/>
      <c r="I29" s="93">
        <f t="shared" si="2"/>
        <v>0</v>
      </c>
      <c r="J29" s="93">
        <f t="shared" si="3"/>
        <v>0</v>
      </c>
    </row>
    <row r="30" spans="1:10" ht="15.75" x14ac:dyDescent="0.25">
      <c r="A30" s="51"/>
      <c r="B30" s="51"/>
      <c r="C30" s="51"/>
      <c r="D30" s="51">
        <v>6615</v>
      </c>
      <c r="E30" s="51" t="s">
        <v>252</v>
      </c>
      <c r="F30" s="249">
        <v>0</v>
      </c>
      <c r="G30" s="249">
        <v>1150</v>
      </c>
      <c r="H30" s="249">
        <v>0</v>
      </c>
      <c r="I30" s="93" t="e">
        <f t="shared" si="2"/>
        <v>#DIV/0!</v>
      </c>
      <c r="J30" s="93">
        <f t="shared" si="3"/>
        <v>0</v>
      </c>
    </row>
    <row r="31" spans="1:10" ht="25.5" x14ac:dyDescent="0.25">
      <c r="A31" s="51"/>
      <c r="B31" s="51"/>
      <c r="C31" s="51">
        <v>663</v>
      </c>
      <c r="D31" s="51"/>
      <c r="E31" s="9" t="s">
        <v>273</v>
      </c>
      <c r="F31" s="249">
        <f>F32</f>
        <v>1200</v>
      </c>
      <c r="G31" s="249">
        <f t="shared" ref="G31:H31" si="12">G32</f>
        <v>1300</v>
      </c>
      <c r="H31" s="249">
        <f t="shared" si="12"/>
        <v>0</v>
      </c>
      <c r="I31" s="93">
        <f t="shared" si="2"/>
        <v>0</v>
      </c>
      <c r="J31" s="93">
        <f t="shared" si="3"/>
        <v>0</v>
      </c>
    </row>
    <row r="32" spans="1:10" ht="15.75" x14ac:dyDescent="0.25">
      <c r="A32" s="51"/>
      <c r="B32" s="51"/>
      <c r="C32" s="51"/>
      <c r="D32" s="51">
        <v>6631</v>
      </c>
      <c r="E32" s="9" t="s">
        <v>253</v>
      </c>
      <c r="F32" s="249">
        <v>1200</v>
      </c>
      <c r="G32" s="249">
        <v>1300</v>
      </c>
      <c r="H32" s="249">
        <v>0</v>
      </c>
      <c r="I32" s="93">
        <f t="shared" si="2"/>
        <v>0</v>
      </c>
      <c r="J32" s="93">
        <f t="shared" si="3"/>
        <v>0</v>
      </c>
    </row>
    <row r="33" spans="1:10" ht="38.25" x14ac:dyDescent="0.25">
      <c r="A33" s="96"/>
      <c r="B33" s="96">
        <v>67</v>
      </c>
      <c r="C33" s="96"/>
      <c r="D33" s="96"/>
      <c r="E33" s="100" t="s">
        <v>31</v>
      </c>
      <c r="F33" s="247">
        <f>F34</f>
        <v>69116.070000000007</v>
      </c>
      <c r="G33" s="247">
        <f t="shared" ref="G33:H33" si="13">G34</f>
        <v>136176</v>
      </c>
      <c r="H33" s="247">
        <f t="shared" si="13"/>
        <v>72261.899999999994</v>
      </c>
      <c r="I33" s="93">
        <f t="shared" si="2"/>
        <v>104.55151746909219</v>
      </c>
      <c r="J33" s="93">
        <f t="shared" si="3"/>
        <v>53.065077546704266</v>
      </c>
    </row>
    <row r="34" spans="1:10" ht="38.25" x14ac:dyDescent="0.25">
      <c r="A34" s="51"/>
      <c r="B34" s="51"/>
      <c r="C34" s="51">
        <v>671</v>
      </c>
      <c r="D34" s="51"/>
      <c r="E34" s="9" t="s">
        <v>254</v>
      </c>
      <c r="F34" s="248">
        <f>F35+F36</f>
        <v>69116.070000000007</v>
      </c>
      <c r="G34" s="248">
        <f t="shared" ref="G34:H34" si="14">G35+G36</f>
        <v>136176</v>
      </c>
      <c r="H34" s="248">
        <f t="shared" si="14"/>
        <v>72261.899999999994</v>
      </c>
      <c r="I34" s="93">
        <f t="shared" si="2"/>
        <v>104.55151746909219</v>
      </c>
      <c r="J34" s="93">
        <f t="shared" si="3"/>
        <v>53.065077546704266</v>
      </c>
    </row>
    <row r="35" spans="1:10" ht="25.5" x14ac:dyDescent="0.25">
      <c r="A35" s="51"/>
      <c r="B35" s="51"/>
      <c r="C35" s="51"/>
      <c r="D35" s="51">
        <v>6711</v>
      </c>
      <c r="E35" s="9" t="s">
        <v>255</v>
      </c>
      <c r="F35" s="248">
        <v>61830.82</v>
      </c>
      <c r="G35" s="248">
        <v>136176</v>
      </c>
      <c r="H35" s="248">
        <v>71261.899999999994</v>
      </c>
      <c r="I35" s="93">
        <f t="shared" si="2"/>
        <v>115.25304047399014</v>
      </c>
      <c r="J35" s="93">
        <f t="shared" si="3"/>
        <v>52.330733756315354</v>
      </c>
    </row>
    <row r="36" spans="1:10" ht="25.5" x14ac:dyDescent="0.25">
      <c r="A36" s="51"/>
      <c r="B36" s="51"/>
      <c r="C36" s="51"/>
      <c r="D36" s="51">
        <v>6712</v>
      </c>
      <c r="E36" s="9" t="s">
        <v>274</v>
      </c>
      <c r="F36" s="248">
        <v>7285.25</v>
      </c>
      <c r="G36" s="248">
        <v>0</v>
      </c>
      <c r="H36" s="248">
        <v>1000</v>
      </c>
      <c r="I36" s="93">
        <f t="shared" si="2"/>
        <v>13.726364915411276</v>
      </c>
      <c r="J36" s="93" t="e">
        <f t="shared" si="3"/>
        <v>#DIV/0!</v>
      </c>
    </row>
    <row r="37" spans="1:10" ht="15.75" x14ac:dyDescent="0.25">
      <c r="A37" s="94">
        <v>9</v>
      </c>
      <c r="B37" s="94"/>
      <c r="C37" s="101"/>
      <c r="D37" s="101"/>
      <c r="E37" s="102" t="s">
        <v>175</v>
      </c>
      <c r="F37" s="252">
        <f t="shared" ref="F37:H39" si="15">F38</f>
        <v>0</v>
      </c>
      <c r="G37" s="252">
        <f t="shared" si="15"/>
        <v>1350</v>
      </c>
      <c r="H37" s="252">
        <f t="shared" si="15"/>
        <v>0</v>
      </c>
      <c r="I37" s="93" t="e">
        <f t="shared" si="2"/>
        <v>#DIV/0!</v>
      </c>
      <c r="J37" s="93">
        <f t="shared" si="3"/>
        <v>0</v>
      </c>
    </row>
    <row r="38" spans="1:10" ht="15.75" x14ac:dyDescent="0.25">
      <c r="A38" s="95"/>
      <c r="B38" s="95">
        <v>92</v>
      </c>
      <c r="C38" s="96"/>
      <c r="D38" s="96"/>
      <c r="E38" s="100" t="s">
        <v>176</v>
      </c>
      <c r="F38" s="253">
        <f t="shared" si="15"/>
        <v>0</v>
      </c>
      <c r="G38" s="253">
        <f>G39</f>
        <v>1350</v>
      </c>
      <c r="H38" s="253">
        <v>0</v>
      </c>
      <c r="I38" s="93" t="e">
        <f t="shared" si="2"/>
        <v>#DIV/0!</v>
      </c>
      <c r="J38" s="93">
        <f t="shared" si="3"/>
        <v>0</v>
      </c>
    </row>
    <row r="39" spans="1:10" ht="15.75" x14ac:dyDescent="0.25">
      <c r="A39" s="5"/>
      <c r="B39" s="5"/>
      <c r="C39" s="51">
        <v>922</v>
      </c>
      <c r="D39" s="51"/>
      <c r="E39" s="9" t="s">
        <v>275</v>
      </c>
      <c r="F39" s="248">
        <v>0</v>
      </c>
      <c r="G39" s="248">
        <f t="shared" si="15"/>
        <v>1350</v>
      </c>
      <c r="H39" s="248">
        <v>0</v>
      </c>
      <c r="I39" s="93" t="e">
        <f t="shared" si="2"/>
        <v>#DIV/0!</v>
      </c>
      <c r="J39" s="93">
        <f t="shared" si="3"/>
        <v>0</v>
      </c>
    </row>
    <row r="40" spans="1:10" ht="15.75" x14ac:dyDescent="0.25">
      <c r="A40" s="5"/>
      <c r="B40" s="5"/>
      <c r="C40" s="51"/>
      <c r="D40" s="51">
        <v>9221</v>
      </c>
      <c r="E40" s="9" t="s">
        <v>276</v>
      </c>
      <c r="F40" s="254">
        <v>0</v>
      </c>
      <c r="G40" s="254">
        <v>1350</v>
      </c>
      <c r="H40" s="254">
        <v>0</v>
      </c>
      <c r="I40" s="93" t="e">
        <f t="shared" si="2"/>
        <v>#DIV/0!</v>
      </c>
      <c r="J40" s="93">
        <f t="shared" si="3"/>
        <v>0</v>
      </c>
    </row>
    <row r="41" spans="1:10" x14ac:dyDescent="0.25">
      <c r="A41" s="103"/>
      <c r="B41" s="103"/>
      <c r="C41" s="104"/>
      <c r="D41" s="104"/>
      <c r="E41" s="104"/>
      <c r="F41" s="105"/>
      <c r="G41" s="105"/>
      <c r="H41" s="105"/>
    </row>
    <row r="43" spans="1:10" ht="15.75" x14ac:dyDescent="0.25">
      <c r="A43" s="362" t="s">
        <v>277</v>
      </c>
      <c r="B43" s="362"/>
      <c r="C43" s="362"/>
      <c r="D43" s="362"/>
      <c r="E43" s="362"/>
      <c r="F43" s="362"/>
      <c r="G43" s="362"/>
      <c r="H43" s="362"/>
    </row>
    <row r="44" spans="1:10" ht="18" x14ac:dyDescent="0.25">
      <c r="A44" s="1"/>
      <c r="B44" s="1"/>
      <c r="C44" s="1"/>
      <c r="D44" s="1"/>
      <c r="E44" s="1"/>
      <c r="F44" s="1"/>
      <c r="G44" s="2"/>
      <c r="H44" s="2"/>
    </row>
    <row r="45" spans="1:10" ht="26.25" x14ac:dyDescent="0.25">
      <c r="A45" s="49"/>
      <c r="B45" s="91"/>
      <c r="C45" s="91"/>
      <c r="D45" s="91"/>
      <c r="E45" s="91" t="s">
        <v>15</v>
      </c>
      <c r="F45" s="214" t="s">
        <v>296</v>
      </c>
      <c r="G45" s="49" t="s">
        <v>235</v>
      </c>
      <c r="H45" s="92" t="s">
        <v>297</v>
      </c>
      <c r="I45" s="56" t="s">
        <v>205</v>
      </c>
      <c r="J45" s="56" t="s">
        <v>205</v>
      </c>
    </row>
    <row r="46" spans="1:10" ht="12" customHeight="1" x14ac:dyDescent="0.25">
      <c r="A46" s="49"/>
      <c r="B46" s="91"/>
      <c r="C46" s="91"/>
      <c r="D46" s="91"/>
      <c r="E46" s="91"/>
      <c r="F46" s="60">
        <v>1</v>
      </c>
      <c r="G46" s="60">
        <v>2</v>
      </c>
      <c r="H46" s="60">
        <v>3</v>
      </c>
      <c r="I46" s="61" t="s">
        <v>240</v>
      </c>
      <c r="J46" s="61" t="s">
        <v>241</v>
      </c>
    </row>
    <row r="47" spans="1:10" ht="15.75" x14ac:dyDescent="0.25">
      <c r="A47" s="49"/>
      <c r="B47" s="91"/>
      <c r="C47" s="91"/>
      <c r="D47" s="91"/>
      <c r="E47" s="91" t="s">
        <v>278</v>
      </c>
      <c r="F47" s="255">
        <f>F48+F106</f>
        <v>716515.24999999988</v>
      </c>
      <c r="G47" s="255">
        <f t="shared" ref="G47:H47" si="16">G48+G106</f>
        <v>1404127</v>
      </c>
      <c r="H47" s="255">
        <f t="shared" si="16"/>
        <v>891993.27000000014</v>
      </c>
      <c r="I47" s="106">
        <f>H47/F47*100</f>
        <v>124.49047944199376</v>
      </c>
      <c r="J47" s="106">
        <f>H47/G47*100</f>
        <v>63.526537841662481</v>
      </c>
    </row>
    <row r="48" spans="1:10" ht="15.75" x14ac:dyDescent="0.25">
      <c r="A48" s="94">
        <v>3</v>
      </c>
      <c r="B48" s="94"/>
      <c r="C48" s="94"/>
      <c r="D48" s="94"/>
      <c r="E48" s="94" t="s">
        <v>16</v>
      </c>
      <c r="F48" s="256">
        <f>F49+F59+F92+F99+F102</f>
        <v>708680.99999999988</v>
      </c>
      <c r="G48" s="256">
        <f t="shared" ref="G48:H48" si="17">G49+G59+G92+G99+G102</f>
        <v>1402627</v>
      </c>
      <c r="H48" s="256">
        <f t="shared" si="17"/>
        <v>889304.12000000011</v>
      </c>
      <c r="I48" s="106">
        <f t="shared" ref="I48:I111" si="18">H48/F48*100</f>
        <v>125.48722485857533</v>
      </c>
      <c r="J48" s="106">
        <f t="shared" ref="J48:J111" si="19">H48/G48*100</f>
        <v>63.402752121554769</v>
      </c>
    </row>
    <row r="49" spans="1:10" ht="15.75" x14ac:dyDescent="0.25">
      <c r="A49" s="95"/>
      <c r="B49" s="95">
        <v>31</v>
      </c>
      <c r="C49" s="95"/>
      <c r="D49" s="95"/>
      <c r="E49" s="95" t="s">
        <v>17</v>
      </c>
      <c r="F49" s="257">
        <f>F50+F54+F56</f>
        <v>633240.64999999991</v>
      </c>
      <c r="G49" s="247">
        <f t="shared" ref="G49:H49" si="20">G50+G54+G56</f>
        <v>1250000</v>
      </c>
      <c r="H49" s="247">
        <f t="shared" si="20"/>
        <v>823469.75000000012</v>
      </c>
      <c r="I49" s="106">
        <f t="shared" si="18"/>
        <v>130.04056988445078</v>
      </c>
      <c r="J49" s="106">
        <f t="shared" si="19"/>
        <v>65.877580000000009</v>
      </c>
    </row>
    <row r="50" spans="1:10" ht="15.75" x14ac:dyDescent="0.25">
      <c r="A50" s="51"/>
      <c r="B50" s="51"/>
      <c r="C50" s="51">
        <v>311</v>
      </c>
      <c r="D50" s="51"/>
      <c r="E50" s="51" t="s">
        <v>279</v>
      </c>
      <c r="F50" s="254">
        <f>SUM(F51:F53)</f>
        <v>526533.49</v>
      </c>
      <c r="G50" s="248">
        <f t="shared" ref="G50:H50" si="21">SUM(G51:G53)</f>
        <v>1045980</v>
      </c>
      <c r="H50" s="248">
        <f t="shared" si="21"/>
        <v>682169.27000000014</v>
      </c>
      <c r="I50" s="106">
        <f t="shared" si="18"/>
        <v>129.55857185836368</v>
      </c>
      <c r="J50" s="106">
        <f t="shared" si="19"/>
        <v>65.218194420543426</v>
      </c>
    </row>
    <row r="51" spans="1:10" ht="15.75" x14ac:dyDescent="0.25">
      <c r="A51" s="51"/>
      <c r="B51" s="51"/>
      <c r="C51" s="51"/>
      <c r="D51" s="51">
        <v>3111</v>
      </c>
      <c r="E51" s="51" t="s">
        <v>80</v>
      </c>
      <c r="F51" s="254">
        <v>463988.93</v>
      </c>
      <c r="G51" s="248">
        <v>947500</v>
      </c>
      <c r="H51" s="248">
        <v>628599.67000000004</v>
      </c>
      <c r="I51" s="106">
        <f t="shared" si="18"/>
        <v>135.47729899504284</v>
      </c>
      <c r="J51" s="106">
        <f t="shared" si="19"/>
        <v>66.342973087071243</v>
      </c>
    </row>
    <row r="52" spans="1:10" ht="15.75" x14ac:dyDescent="0.25">
      <c r="A52" s="51"/>
      <c r="B52" s="51"/>
      <c r="C52" s="51"/>
      <c r="D52" s="51">
        <v>3113</v>
      </c>
      <c r="E52" s="51" t="s">
        <v>134</v>
      </c>
      <c r="F52" s="254">
        <v>57253.56</v>
      </c>
      <c r="G52" s="248">
        <v>90000</v>
      </c>
      <c r="H52" s="248">
        <v>44632.04</v>
      </c>
      <c r="I52" s="106">
        <f t="shared" si="18"/>
        <v>77.95504768611768</v>
      </c>
      <c r="J52" s="106">
        <f t="shared" si="19"/>
        <v>49.591155555555552</v>
      </c>
    </row>
    <row r="53" spans="1:10" ht="15.75" x14ac:dyDescent="0.25">
      <c r="A53" s="51"/>
      <c r="B53" s="51"/>
      <c r="C53" s="51"/>
      <c r="D53" s="51">
        <v>3114</v>
      </c>
      <c r="E53" s="51" t="s">
        <v>133</v>
      </c>
      <c r="F53" s="258">
        <v>5291</v>
      </c>
      <c r="G53" s="249">
        <v>8480</v>
      </c>
      <c r="H53" s="249">
        <v>8937.56</v>
      </c>
      <c r="I53" s="106">
        <f t="shared" si="18"/>
        <v>168.92005292005291</v>
      </c>
      <c r="J53" s="106">
        <f t="shared" si="19"/>
        <v>105.39575471698113</v>
      </c>
    </row>
    <row r="54" spans="1:10" ht="15.75" x14ac:dyDescent="0.25">
      <c r="A54" s="51"/>
      <c r="B54" s="51"/>
      <c r="C54" s="51">
        <v>312</v>
      </c>
      <c r="D54" s="51"/>
      <c r="E54" s="51" t="s">
        <v>83</v>
      </c>
      <c r="F54" s="258">
        <f>F55</f>
        <v>21586.69</v>
      </c>
      <c r="G54" s="249">
        <f>G55</f>
        <v>46000</v>
      </c>
      <c r="H54" s="249">
        <f>H55</f>
        <v>31142</v>
      </c>
      <c r="I54" s="106">
        <f t="shared" si="18"/>
        <v>144.26482244382998</v>
      </c>
      <c r="J54" s="106">
        <f t="shared" si="19"/>
        <v>67.7</v>
      </c>
    </row>
    <row r="55" spans="1:10" ht="15.75" x14ac:dyDescent="0.25">
      <c r="A55" s="51"/>
      <c r="B55" s="51"/>
      <c r="C55" s="51"/>
      <c r="D55" s="51">
        <v>3121</v>
      </c>
      <c r="E55" s="51" t="s">
        <v>83</v>
      </c>
      <c r="F55" s="258">
        <v>21586.69</v>
      </c>
      <c r="G55" s="249">
        <v>46000</v>
      </c>
      <c r="H55" s="249">
        <v>31142</v>
      </c>
      <c r="I55" s="106">
        <f t="shared" si="18"/>
        <v>144.26482244382998</v>
      </c>
      <c r="J55" s="106">
        <f t="shared" si="19"/>
        <v>67.7</v>
      </c>
    </row>
    <row r="56" spans="1:10" ht="15.75" x14ac:dyDescent="0.25">
      <c r="A56" s="51"/>
      <c r="B56" s="51"/>
      <c r="C56" s="51">
        <v>313</v>
      </c>
      <c r="D56" s="51"/>
      <c r="E56" s="51" t="s">
        <v>256</v>
      </c>
      <c r="F56" s="258">
        <f>SUM(F57:F58)</f>
        <v>85120.47</v>
      </c>
      <c r="G56" s="249">
        <f t="shared" ref="G56:H56" si="22">SUM(G57:G58)</f>
        <v>158020</v>
      </c>
      <c r="H56" s="249">
        <f t="shared" si="22"/>
        <v>110158.48</v>
      </c>
      <c r="I56" s="106">
        <f t="shared" si="18"/>
        <v>129.41479293993558</v>
      </c>
      <c r="J56" s="106">
        <f t="shared" si="19"/>
        <v>69.711732692064288</v>
      </c>
    </row>
    <row r="57" spans="1:10" ht="25.5" x14ac:dyDescent="0.25">
      <c r="A57" s="51"/>
      <c r="B57" s="51"/>
      <c r="C57" s="51"/>
      <c r="D57" s="51">
        <v>3132</v>
      </c>
      <c r="E57" s="9" t="s">
        <v>280</v>
      </c>
      <c r="F57" s="258">
        <v>85120.47</v>
      </c>
      <c r="G57" s="249">
        <v>158000</v>
      </c>
      <c r="H57" s="249">
        <v>110142.7</v>
      </c>
      <c r="I57" s="106">
        <f t="shared" si="18"/>
        <v>129.39625450846313</v>
      </c>
      <c r="J57" s="106">
        <f t="shared" si="19"/>
        <v>69.710569620253153</v>
      </c>
    </row>
    <row r="58" spans="1:10" ht="25.5" x14ac:dyDescent="0.25">
      <c r="A58" s="51"/>
      <c r="B58" s="51"/>
      <c r="C58" s="51"/>
      <c r="D58" s="51">
        <v>3133</v>
      </c>
      <c r="E58" s="9" t="s">
        <v>185</v>
      </c>
      <c r="F58" s="258">
        <v>0</v>
      </c>
      <c r="G58" s="249">
        <v>20</v>
      </c>
      <c r="H58" s="249">
        <v>15.78</v>
      </c>
      <c r="I58" s="106" t="e">
        <f t="shared" si="18"/>
        <v>#DIV/0!</v>
      </c>
      <c r="J58" s="106">
        <f t="shared" si="19"/>
        <v>78.899999999999991</v>
      </c>
    </row>
    <row r="59" spans="1:10" ht="15.75" x14ac:dyDescent="0.25">
      <c r="A59" s="96"/>
      <c r="B59" s="96">
        <v>32</v>
      </c>
      <c r="C59" s="97"/>
      <c r="D59" s="97"/>
      <c r="E59" s="96" t="s">
        <v>26</v>
      </c>
      <c r="F59" s="257">
        <f>F60+F65+F72+F82+F84</f>
        <v>74605.680000000008</v>
      </c>
      <c r="G59" s="247">
        <f t="shared" ref="G59:H59" si="23">G60+G65+G72+G82+G84</f>
        <v>131210</v>
      </c>
      <c r="H59" s="247">
        <f t="shared" si="23"/>
        <v>64202.259999999995</v>
      </c>
      <c r="I59" s="106">
        <f t="shared" si="18"/>
        <v>86.055458512006041</v>
      </c>
      <c r="J59" s="106">
        <f t="shared" si="19"/>
        <v>48.930919899397907</v>
      </c>
    </row>
    <row r="60" spans="1:10" ht="15.75" x14ac:dyDescent="0.25">
      <c r="A60" s="51"/>
      <c r="B60" s="51"/>
      <c r="C60" s="51">
        <v>321</v>
      </c>
      <c r="D60" s="51"/>
      <c r="E60" s="51" t="s">
        <v>281</v>
      </c>
      <c r="F60" s="254">
        <f>SUM(F61:F64)</f>
        <v>31054.920000000002</v>
      </c>
      <c r="G60" s="248">
        <f t="shared" ref="G60:H60" si="24">SUM(G61:G64)</f>
        <v>62905</v>
      </c>
      <c r="H60" s="248">
        <f t="shared" si="24"/>
        <v>28718.510000000002</v>
      </c>
      <c r="I60" s="106">
        <f t="shared" si="18"/>
        <v>92.47652223866622</v>
      </c>
      <c r="J60" s="106">
        <f t="shared" si="19"/>
        <v>45.653779508783089</v>
      </c>
    </row>
    <row r="61" spans="1:10" ht="15.75" x14ac:dyDescent="0.25">
      <c r="A61" s="51"/>
      <c r="B61" s="98"/>
      <c r="C61" s="51"/>
      <c r="D61" s="51">
        <v>3211</v>
      </c>
      <c r="E61" s="51" t="s">
        <v>40</v>
      </c>
      <c r="F61" s="254">
        <v>3123.04</v>
      </c>
      <c r="G61" s="248">
        <v>6300</v>
      </c>
      <c r="H61" s="248">
        <v>3325.06</v>
      </c>
      <c r="I61" s="106">
        <f t="shared" si="18"/>
        <v>106.46869716686305</v>
      </c>
      <c r="J61" s="106">
        <f t="shared" si="19"/>
        <v>52.778730158730156</v>
      </c>
    </row>
    <row r="62" spans="1:10" ht="25.5" x14ac:dyDescent="0.25">
      <c r="A62" s="51"/>
      <c r="B62" s="98"/>
      <c r="C62" s="51"/>
      <c r="D62" s="51">
        <v>3212</v>
      </c>
      <c r="E62" s="9" t="s">
        <v>42</v>
      </c>
      <c r="F62" s="254">
        <v>27463.98</v>
      </c>
      <c r="G62" s="248">
        <v>55745</v>
      </c>
      <c r="H62" s="248">
        <v>25303.45</v>
      </c>
      <c r="I62" s="106">
        <f t="shared" si="18"/>
        <v>92.133223225475703</v>
      </c>
      <c r="J62" s="106">
        <f t="shared" si="19"/>
        <v>45.391425239931834</v>
      </c>
    </row>
    <row r="63" spans="1:10" ht="15.75" x14ac:dyDescent="0.25">
      <c r="A63" s="51"/>
      <c r="B63" s="98"/>
      <c r="C63" s="51"/>
      <c r="D63" s="51">
        <v>3213</v>
      </c>
      <c r="E63" s="51" t="s">
        <v>43</v>
      </c>
      <c r="F63" s="254">
        <v>467.9</v>
      </c>
      <c r="G63" s="248">
        <v>800</v>
      </c>
      <c r="H63" s="248">
        <v>90</v>
      </c>
      <c r="I63" s="106">
        <f t="shared" si="18"/>
        <v>19.234879247702501</v>
      </c>
      <c r="J63" s="106">
        <f t="shared" si="19"/>
        <v>11.25</v>
      </c>
    </row>
    <row r="64" spans="1:10" ht="15.75" x14ac:dyDescent="0.25">
      <c r="A64" s="51"/>
      <c r="B64" s="98"/>
      <c r="C64" s="51"/>
      <c r="D64" s="51">
        <v>3214</v>
      </c>
      <c r="E64" s="51" t="s">
        <v>44</v>
      </c>
      <c r="F64" s="254">
        <v>0</v>
      </c>
      <c r="G64" s="248">
        <v>60</v>
      </c>
      <c r="H64" s="248">
        <v>0</v>
      </c>
      <c r="I64" s="106" t="e">
        <f t="shared" si="18"/>
        <v>#DIV/0!</v>
      </c>
      <c r="J64" s="106">
        <f t="shared" si="19"/>
        <v>0</v>
      </c>
    </row>
    <row r="65" spans="1:10" ht="15.75" x14ac:dyDescent="0.25">
      <c r="A65" s="51"/>
      <c r="B65" s="98"/>
      <c r="C65" s="51">
        <v>322</v>
      </c>
      <c r="D65" s="51"/>
      <c r="E65" s="51" t="s">
        <v>257</v>
      </c>
      <c r="F65" s="254">
        <f>SUM(F66:F71)</f>
        <v>20190.400000000001</v>
      </c>
      <c r="G65" s="248">
        <f t="shared" ref="G65:H65" si="25">SUM(G66:G71)</f>
        <v>29681</v>
      </c>
      <c r="H65" s="248">
        <f t="shared" si="25"/>
        <v>20162.100000000002</v>
      </c>
      <c r="I65" s="106">
        <f t="shared" si="18"/>
        <v>99.859834376733502</v>
      </c>
      <c r="J65" s="106">
        <f t="shared" si="19"/>
        <v>67.929315050032017</v>
      </c>
    </row>
    <row r="66" spans="1:10" ht="25.5" x14ac:dyDescent="0.25">
      <c r="A66" s="51"/>
      <c r="B66" s="98"/>
      <c r="C66" s="51"/>
      <c r="D66" s="51">
        <v>3221</v>
      </c>
      <c r="E66" s="9" t="s">
        <v>45</v>
      </c>
      <c r="F66" s="254">
        <v>3051.61</v>
      </c>
      <c r="G66" s="248">
        <v>7401</v>
      </c>
      <c r="H66" s="248">
        <v>3506.57</v>
      </c>
      <c r="I66" s="106">
        <f t="shared" si="18"/>
        <v>114.908851393199</v>
      </c>
      <c r="J66" s="106">
        <f t="shared" si="19"/>
        <v>47.379678421834889</v>
      </c>
    </row>
    <row r="67" spans="1:10" ht="15.75" x14ac:dyDescent="0.25">
      <c r="A67" s="51"/>
      <c r="B67" s="98"/>
      <c r="C67" s="51"/>
      <c r="D67" s="51">
        <v>3222</v>
      </c>
      <c r="E67" s="51" t="s">
        <v>127</v>
      </c>
      <c r="F67" s="254">
        <v>0</v>
      </c>
      <c r="G67" s="248">
        <v>260</v>
      </c>
      <c r="H67" s="248">
        <v>28.72</v>
      </c>
      <c r="I67" s="106" t="e">
        <f t="shared" si="18"/>
        <v>#DIV/0!</v>
      </c>
      <c r="J67" s="106">
        <f t="shared" si="19"/>
        <v>11.046153846153846</v>
      </c>
    </row>
    <row r="68" spans="1:10" ht="15.75" x14ac:dyDescent="0.25">
      <c r="A68" s="51"/>
      <c r="B68" s="98"/>
      <c r="C68" s="51"/>
      <c r="D68" s="51">
        <v>3223</v>
      </c>
      <c r="E68" s="51" t="s">
        <v>46</v>
      </c>
      <c r="F68" s="254">
        <v>15322.86</v>
      </c>
      <c r="G68" s="248">
        <v>16297</v>
      </c>
      <c r="H68" s="248">
        <v>15160.45</v>
      </c>
      <c r="I68" s="106">
        <f t="shared" si="18"/>
        <v>98.94008037663987</v>
      </c>
      <c r="J68" s="106">
        <f t="shared" si="19"/>
        <v>93.026017058354299</v>
      </c>
    </row>
    <row r="69" spans="1:10" ht="25.5" x14ac:dyDescent="0.25">
      <c r="A69" s="51"/>
      <c r="B69" s="98"/>
      <c r="C69" s="51"/>
      <c r="D69" s="51">
        <v>3224</v>
      </c>
      <c r="E69" s="9" t="s">
        <v>63</v>
      </c>
      <c r="F69" s="254">
        <v>911.9</v>
      </c>
      <c r="G69" s="248">
        <v>4438</v>
      </c>
      <c r="H69" s="248">
        <v>1248.43</v>
      </c>
      <c r="I69" s="106">
        <f t="shared" si="18"/>
        <v>136.90426581862047</v>
      </c>
      <c r="J69" s="106">
        <f t="shared" si="19"/>
        <v>28.130464173050925</v>
      </c>
    </row>
    <row r="70" spans="1:10" ht="15.75" x14ac:dyDescent="0.25">
      <c r="A70" s="51"/>
      <c r="B70" s="98"/>
      <c r="C70" s="51"/>
      <c r="D70" s="51">
        <v>3225</v>
      </c>
      <c r="E70" s="9" t="s">
        <v>47</v>
      </c>
      <c r="F70" s="254">
        <v>516.73</v>
      </c>
      <c r="G70" s="248">
        <v>955</v>
      </c>
      <c r="H70" s="248">
        <v>0</v>
      </c>
      <c r="I70" s="106">
        <f t="shared" si="18"/>
        <v>0</v>
      </c>
      <c r="J70" s="106">
        <f t="shared" si="19"/>
        <v>0</v>
      </c>
    </row>
    <row r="71" spans="1:10" ht="25.5" x14ac:dyDescent="0.25">
      <c r="A71" s="51"/>
      <c r="B71" s="98"/>
      <c r="C71" s="51"/>
      <c r="D71" s="51">
        <v>3227</v>
      </c>
      <c r="E71" s="9" t="s">
        <v>48</v>
      </c>
      <c r="F71" s="254">
        <v>387.3</v>
      </c>
      <c r="G71" s="248">
        <v>330</v>
      </c>
      <c r="H71" s="248">
        <v>217.93</v>
      </c>
      <c r="I71" s="106">
        <f t="shared" si="18"/>
        <v>56.269042086238066</v>
      </c>
      <c r="J71" s="106">
        <f t="shared" si="19"/>
        <v>66.039393939393946</v>
      </c>
    </row>
    <row r="72" spans="1:10" ht="15.75" x14ac:dyDescent="0.25">
      <c r="A72" s="51"/>
      <c r="B72" s="98"/>
      <c r="C72" s="51">
        <v>323</v>
      </c>
      <c r="D72" s="51"/>
      <c r="E72" s="9" t="s">
        <v>258</v>
      </c>
      <c r="F72" s="258">
        <f>SUM(F73:F81)</f>
        <v>13929.369999999999</v>
      </c>
      <c r="G72" s="249">
        <f>SUM(G73:G81)</f>
        <v>20124</v>
      </c>
      <c r="H72" s="249">
        <f>SUM(H73:H81)</f>
        <v>9660.73</v>
      </c>
      <c r="I72" s="106">
        <f t="shared" si="18"/>
        <v>69.355110819800174</v>
      </c>
      <c r="J72" s="106">
        <f t="shared" si="19"/>
        <v>48.006012721128997</v>
      </c>
    </row>
    <row r="73" spans="1:10" ht="15.75" x14ac:dyDescent="0.25">
      <c r="A73" s="51"/>
      <c r="B73" s="98"/>
      <c r="C73" s="51"/>
      <c r="D73" s="51">
        <v>3231</v>
      </c>
      <c r="E73" s="9" t="s">
        <v>49</v>
      </c>
      <c r="F73" s="258">
        <v>848.41</v>
      </c>
      <c r="G73" s="249">
        <v>1300</v>
      </c>
      <c r="H73" s="249">
        <v>1236.27</v>
      </c>
      <c r="I73" s="106">
        <f t="shared" si="18"/>
        <v>145.71610424205278</v>
      </c>
      <c r="J73" s="106">
        <f t="shared" si="19"/>
        <v>95.097692307692299</v>
      </c>
    </row>
    <row r="74" spans="1:10" ht="25.5" x14ac:dyDescent="0.25">
      <c r="A74" s="51"/>
      <c r="B74" s="98"/>
      <c r="C74" s="51"/>
      <c r="D74" s="51">
        <v>3232</v>
      </c>
      <c r="E74" s="9" t="s">
        <v>64</v>
      </c>
      <c r="F74" s="258">
        <v>707.88</v>
      </c>
      <c r="G74" s="249">
        <v>3600</v>
      </c>
      <c r="H74" s="249">
        <v>900.12</v>
      </c>
      <c r="I74" s="106">
        <f t="shared" si="18"/>
        <v>127.15714527886081</v>
      </c>
      <c r="J74" s="106">
        <f t="shared" si="19"/>
        <v>25.003333333333334</v>
      </c>
    </row>
    <row r="75" spans="1:10" ht="15.75" x14ac:dyDescent="0.25">
      <c r="A75" s="51"/>
      <c r="B75" s="98"/>
      <c r="C75" s="51"/>
      <c r="D75" s="51">
        <v>3233</v>
      </c>
      <c r="E75" s="9" t="s">
        <v>50</v>
      </c>
      <c r="F75" s="258">
        <v>900</v>
      </c>
      <c r="G75" s="249">
        <v>1700</v>
      </c>
      <c r="H75" s="249">
        <v>0</v>
      </c>
      <c r="I75" s="106">
        <f t="shared" si="18"/>
        <v>0</v>
      </c>
      <c r="J75" s="106">
        <f t="shared" si="19"/>
        <v>0</v>
      </c>
    </row>
    <row r="76" spans="1:10" ht="15.75" x14ac:dyDescent="0.25">
      <c r="A76" s="51"/>
      <c r="B76" s="98"/>
      <c r="C76" s="51"/>
      <c r="D76" s="51">
        <v>3234</v>
      </c>
      <c r="E76" s="9" t="s">
        <v>51</v>
      </c>
      <c r="F76" s="258">
        <v>2043.67</v>
      </c>
      <c r="G76" s="249">
        <v>3000</v>
      </c>
      <c r="H76" s="249">
        <v>1885.8</v>
      </c>
      <c r="I76" s="106">
        <f t="shared" si="18"/>
        <v>92.275171627513245</v>
      </c>
      <c r="J76" s="106">
        <f t="shared" si="19"/>
        <v>62.859999999999992</v>
      </c>
    </row>
    <row r="77" spans="1:10" ht="15.75" x14ac:dyDescent="0.25">
      <c r="A77" s="51"/>
      <c r="B77" s="98"/>
      <c r="C77" s="51"/>
      <c r="D77" s="51">
        <v>3235</v>
      </c>
      <c r="E77" s="9" t="s">
        <v>52</v>
      </c>
      <c r="F77" s="258">
        <v>796.38</v>
      </c>
      <c r="G77" s="249">
        <v>1600</v>
      </c>
      <c r="H77" s="249">
        <v>796.38</v>
      </c>
      <c r="I77" s="106">
        <f t="shared" si="18"/>
        <v>100</v>
      </c>
      <c r="J77" s="106">
        <f t="shared" si="19"/>
        <v>49.77375</v>
      </c>
    </row>
    <row r="78" spans="1:10" ht="15.75" x14ac:dyDescent="0.25">
      <c r="A78" s="51"/>
      <c r="B78" s="98"/>
      <c r="C78" s="51"/>
      <c r="D78" s="51">
        <v>3236</v>
      </c>
      <c r="E78" s="9" t="s">
        <v>53</v>
      </c>
      <c r="F78" s="258">
        <v>2795.56</v>
      </c>
      <c r="G78" s="249">
        <v>3638</v>
      </c>
      <c r="H78" s="249">
        <v>2913.43</v>
      </c>
      <c r="I78" s="106">
        <f t="shared" si="18"/>
        <v>104.21632874987479</v>
      </c>
      <c r="J78" s="106">
        <f t="shared" si="19"/>
        <v>80.083287520615727</v>
      </c>
    </row>
    <row r="79" spans="1:10" ht="15.75" x14ac:dyDescent="0.25">
      <c r="A79" s="51"/>
      <c r="B79" s="98"/>
      <c r="C79" s="51"/>
      <c r="D79" s="51">
        <v>3237</v>
      </c>
      <c r="E79" s="9" t="s">
        <v>54</v>
      </c>
      <c r="F79" s="258">
        <v>4775</v>
      </c>
      <c r="G79" s="249">
        <v>2936</v>
      </c>
      <c r="H79" s="249">
        <v>912.5</v>
      </c>
      <c r="I79" s="106">
        <f t="shared" si="18"/>
        <v>19.109947643979059</v>
      </c>
      <c r="J79" s="106">
        <f t="shared" si="19"/>
        <v>31.079700272479567</v>
      </c>
    </row>
    <row r="80" spans="1:10" ht="15.75" x14ac:dyDescent="0.25">
      <c r="A80" s="51"/>
      <c r="B80" s="98"/>
      <c r="C80" s="51"/>
      <c r="D80" s="51">
        <v>3238</v>
      </c>
      <c r="E80" s="9" t="s">
        <v>55</v>
      </c>
      <c r="F80" s="258">
        <v>969.59</v>
      </c>
      <c r="G80" s="249">
        <v>2150</v>
      </c>
      <c r="H80" s="249">
        <v>909.96</v>
      </c>
      <c r="I80" s="106">
        <f t="shared" si="18"/>
        <v>93.849977825678906</v>
      </c>
      <c r="J80" s="106">
        <f t="shared" si="19"/>
        <v>42.323720930232561</v>
      </c>
    </row>
    <row r="81" spans="1:10" ht="15.75" x14ac:dyDescent="0.25">
      <c r="A81" s="51"/>
      <c r="B81" s="98"/>
      <c r="C81" s="51"/>
      <c r="D81" s="51">
        <v>3239</v>
      </c>
      <c r="E81" s="9" t="s">
        <v>56</v>
      </c>
      <c r="F81" s="258">
        <v>92.88</v>
      </c>
      <c r="G81" s="249">
        <v>200</v>
      </c>
      <c r="H81" s="249">
        <v>106.27</v>
      </c>
      <c r="I81" s="106">
        <f t="shared" si="18"/>
        <v>114.41645133505598</v>
      </c>
      <c r="J81" s="106">
        <f t="shared" si="19"/>
        <v>53.134999999999998</v>
      </c>
    </row>
    <row r="82" spans="1:10" ht="25.5" x14ac:dyDescent="0.25">
      <c r="A82" s="51"/>
      <c r="B82" s="98"/>
      <c r="C82" s="51">
        <v>324</v>
      </c>
      <c r="D82" s="51"/>
      <c r="E82" s="9" t="s">
        <v>282</v>
      </c>
      <c r="F82" s="258">
        <f>F83</f>
        <v>0</v>
      </c>
      <c r="G82" s="249">
        <v>0</v>
      </c>
      <c r="H82" s="249">
        <v>0</v>
      </c>
      <c r="I82" s="106" t="e">
        <f t="shared" si="18"/>
        <v>#DIV/0!</v>
      </c>
      <c r="J82" s="106" t="e">
        <f t="shared" si="19"/>
        <v>#DIV/0!</v>
      </c>
    </row>
    <row r="83" spans="1:10" ht="25.5" x14ac:dyDescent="0.25">
      <c r="A83" s="51"/>
      <c r="B83" s="98"/>
      <c r="C83" s="51"/>
      <c r="D83" s="51">
        <v>3241</v>
      </c>
      <c r="E83" s="9" t="s">
        <v>282</v>
      </c>
      <c r="F83" s="258">
        <v>0</v>
      </c>
      <c r="G83" s="249">
        <v>0</v>
      </c>
      <c r="H83" s="249">
        <v>0</v>
      </c>
      <c r="I83" s="106" t="e">
        <f t="shared" si="18"/>
        <v>#DIV/0!</v>
      </c>
      <c r="J83" s="106" t="e">
        <f t="shared" si="19"/>
        <v>#DIV/0!</v>
      </c>
    </row>
    <row r="84" spans="1:10" ht="15.75" x14ac:dyDescent="0.25">
      <c r="A84" s="51"/>
      <c r="B84" s="98"/>
      <c r="C84" s="51">
        <v>329</v>
      </c>
      <c r="D84" s="51"/>
      <c r="E84" s="9" t="s">
        <v>61</v>
      </c>
      <c r="F84" s="258">
        <f>SUM(F85:F91)</f>
        <v>9430.99</v>
      </c>
      <c r="G84" s="249">
        <f t="shared" ref="G84:H84" si="26">SUM(G85:G91)</f>
        <v>18500</v>
      </c>
      <c r="H84" s="249">
        <f t="shared" si="26"/>
        <v>5660.92</v>
      </c>
      <c r="I84" s="106">
        <f t="shared" si="18"/>
        <v>60.024663370441488</v>
      </c>
      <c r="J84" s="106">
        <f t="shared" si="19"/>
        <v>30.599567567567572</v>
      </c>
    </row>
    <row r="85" spans="1:10" ht="25.5" x14ac:dyDescent="0.25">
      <c r="A85" s="51"/>
      <c r="B85" s="98"/>
      <c r="C85" s="51"/>
      <c r="D85" s="51">
        <v>3291</v>
      </c>
      <c r="E85" s="9" t="s">
        <v>283</v>
      </c>
      <c r="F85" s="258">
        <v>0</v>
      </c>
      <c r="G85" s="249">
        <v>0</v>
      </c>
      <c r="H85" s="249">
        <v>0</v>
      </c>
      <c r="I85" s="106" t="e">
        <f t="shared" si="18"/>
        <v>#DIV/0!</v>
      </c>
      <c r="J85" s="106" t="e">
        <f t="shared" si="19"/>
        <v>#DIV/0!</v>
      </c>
    </row>
    <row r="86" spans="1:10" ht="15.75" x14ac:dyDescent="0.25">
      <c r="A86" s="51"/>
      <c r="B86" s="98"/>
      <c r="C86" s="51"/>
      <c r="D86" s="51">
        <v>3292</v>
      </c>
      <c r="E86" s="9" t="s">
        <v>57</v>
      </c>
      <c r="F86" s="258">
        <v>413.69</v>
      </c>
      <c r="G86" s="249">
        <v>1350</v>
      </c>
      <c r="H86" s="249">
        <v>1196.45</v>
      </c>
      <c r="I86" s="106">
        <f t="shared" si="18"/>
        <v>289.2141458580096</v>
      </c>
      <c r="J86" s="106">
        <f t="shared" si="19"/>
        <v>88.625925925925927</v>
      </c>
    </row>
    <row r="87" spans="1:10" ht="15.75" x14ac:dyDescent="0.25">
      <c r="A87" s="51"/>
      <c r="B87" s="98"/>
      <c r="C87" s="51"/>
      <c r="D87" s="51">
        <v>3293</v>
      </c>
      <c r="E87" s="9" t="s">
        <v>58</v>
      </c>
      <c r="F87" s="258">
        <v>0</v>
      </c>
      <c r="G87" s="249">
        <v>230</v>
      </c>
      <c r="H87" s="249">
        <v>122.51</v>
      </c>
      <c r="I87" s="106" t="e">
        <f t="shared" si="18"/>
        <v>#DIV/0!</v>
      </c>
      <c r="J87" s="106">
        <f t="shared" si="19"/>
        <v>53.265217391304354</v>
      </c>
    </row>
    <row r="88" spans="1:10" ht="15.75" x14ac:dyDescent="0.25">
      <c r="A88" s="51"/>
      <c r="B88" s="98"/>
      <c r="C88" s="51"/>
      <c r="D88" s="51">
        <v>3294</v>
      </c>
      <c r="E88" s="9" t="s">
        <v>59</v>
      </c>
      <c r="F88" s="258">
        <v>60</v>
      </c>
      <c r="G88" s="249">
        <v>60</v>
      </c>
      <c r="H88" s="249">
        <v>60</v>
      </c>
      <c r="I88" s="106">
        <f t="shared" si="18"/>
        <v>100</v>
      </c>
      <c r="J88" s="106">
        <f t="shared" si="19"/>
        <v>100</v>
      </c>
    </row>
    <row r="89" spans="1:10" ht="15.75" x14ac:dyDescent="0.25">
      <c r="A89" s="51"/>
      <c r="B89" s="98"/>
      <c r="C89" s="51"/>
      <c r="D89" s="51">
        <v>3295</v>
      </c>
      <c r="E89" s="9" t="s">
        <v>60</v>
      </c>
      <c r="F89" s="258">
        <v>996.59</v>
      </c>
      <c r="G89" s="249">
        <v>260</v>
      </c>
      <c r="H89" s="249">
        <v>99.55</v>
      </c>
      <c r="I89" s="106">
        <f t="shared" si="18"/>
        <v>9.989062703820025</v>
      </c>
      <c r="J89" s="106">
        <f t="shared" si="19"/>
        <v>38.28846153846154</v>
      </c>
    </row>
    <row r="90" spans="1:10" ht="15.75" x14ac:dyDescent="0.25">
      <c r="A90" s="51"/>
      <c r="B90" s="98"/>
      <c r="C90" s="51"/>
      <c r="D90" s="51">
        <v>3296</v>
      </c>
      <c r="E90" s="9" t="s">
        <v>146</v>
      </c>
      <c r="F90" s="258">
        <v>0</v>
      </c>
      <c r="G90" s="249">
        <v>100</v>
      </c>
      <c r="H90" s="249">
        <v>364.34</v>
      </c>
      <c r="I90" s="106" t="e">
        <f t="shared" si="18"/>
        <v>#DIV/0!</v>
      </c>
      <c r="J90" s="106">
        <f t="shared" si="19"/>
        <v>364.34</v>
      </c>
    </row>
    <row r="91" spans="1:10" ht="15.75" x14ac:dyDescent="0.25">
      <c r="A91" s="51"/>
      <c r="B91" s="98"/>
      <c r="C91" s="51"/>
      <c r="D91" s="51">
        <v>3299</v>
      </c>
      <c r="E91" s="9" t="s">
        <v>61</v>
      </c>
      <c r="F91" s="258">
        <v>7960.71</v>
      </c>
      <c r="G91" s="249">
        <v>16500</v>
      </c>
      <c r="H91" s="249">
        <v>3818.07</v>
      </c>
      <c r="I91" s="106">
        <f t="shared" si="18"/>
        <v>47.96142555123852</v>
      </c>
      <c r="J91" s="106">
        <f t="shared" si="19"/>
        <v>23.139818181818185</v>
      </c>
    </row>
    <row r="92" spans="1:10" ht="15.75" x14ac:dyDescent="0.25">
      <c r="A92" s="107"/>
      <c r="B92" s="96">
        <v>34</v>
      </c>
      <c r="C92" s="107"/>
      <c r="D92" s="107"/>
      <c r="E92" s="107" t="s">
        <v>152</v>
      </c>
      <c r="F92" s="259">
        <f>F93</f>
        <v>360.44</v>
      </c>
      <c r="G92" s="260">
        <f t="shared" ref="G92:H92" si="27">G93</f>
        <v>767</v>
      </c>
      <c r="H92" s="260">
        <f t="shared" si="27"/>
        <v>1211.67</v>
      </c>
      <c r="I92" s="106">
        <f t="shared" si="18"/>
        <v>336.16413272666745</v>
      </c>
      <c r="J92" s="106">
        <f t="shared" si="19"/>
        <v>157.97522816166884</v>
      </c>
    </row>
    <row r="93" spans="1:10" ht="15.75" x14ac:dyDescent="0.25">
      <c r="A93" s="51"/>
      <c r="B93" s="98"/>
      <c r="C93" s="51">
        <v>343</v>
      </c>
      <c r="D93" s="51"/>
      <c r="E93" s="51" t="s">
        <v>259</v>
      </c>
      <c r="F93" s="254">
        <f>SUM(F94:F95)</f>
        <v>360.44</v>
      </c>
      <c r="G93" s="248">
        <f t="shared" ref="G93:H93" si="28">SUM(G94:G95)</f>
        <v>767</v>
      </c>
      <c r="H93" s="248">
        <f t="shared" si="28"/>
        <v>1211.67</v>
      </c>
      <c r="I93" s="106">
        <f t="shared" si="18"/>
        <v>336.16413272666745</v>
      </c>
      <c r="J93" s="106">
        <f t="shared" si="19"/>
        <v>157.97522816166884</v>
      </c>
    </row>
    <row r="94" spans="1:10" ht="25.5" x14ac:dyDescent="0.25">
      <c r="A94" s="51"/>
      <c r="B94" s="98"/>
      <c r="C94" s="51"/>
      <c r="D94" s="51">
        <v>3431</v>
      </c>
      <c r="E94" s="9" t="s">
        <v>62</v>
      </c>
      <c r="F94" s="254">
        <v>360.44</v>
      </c>
      <c r="G94" s="248">
        <v>717</v>
      </c>
      <c r="H94" s="248">
        <v>652.07000000000005</v>
      </c>
      <c r="I94" s="106">
        <f t="shared" si="18"/>
        <v>180.90944401287317</v>
      </c>
      <c r="J94" s="106">
        <f t="shared" si="19"/>
        <v>90.94421199442121</v>
      </c>
    </row>
    <row r="95" spans="1:10" ht="15.75" x14ac:dyDescent="0.25">
      <c r="A95" s="51"/>
      <c r="B95" s="98"/>
      <c r="C95" s="51"/>
      <c r="D95" s="51">
        <v>3433</v>
      </c>
      <c r="E95" s="51" t="s">
        <v>77</v>
      </c>
      <c r="F95" s="254">
        <v>0</v>
      </c>
      <c r="G95" s="248">
        <v>50</v>
      </c>
      <c r="H95" s="248">
        <v>559.6</v>
      </c>
      <c r="I95" s="106" t="e">
        <f t="shared" si="18"/>
        <v>#DIV/0!</v>
      </c>
      <c r="J95" s="106">
        <f t="shared" si="19"/>
        <v>1119.2</v>
      </c>
    </row>
    <row r="96" spans="1:10" ht="25.5" x14ac:dyDescent="0.25">
      <c r="A96" s="107"/>
      <c r="B96" s="96">
        <v>36</v>
      </c>
      <c r="C96" s="107"/>
      <c r="D96" s="107"/>
      <c r="E96" s="108" t="s">
        <v>284</v>
      </c>
      <c r="F96" s="259">
        <f>F97</f>
        <v>0</v>
      </c>
      <c r="G96" s="260">
        <f t="shared" ref="G96:H97" si="29">G97</f>
        <v>0</v>
      </c>
      <c r="H96" s="260">
        <f t="shared" si="29"/>
        <v>0</v>
      </c>
      <c r="I96" s="106" t="e">
        <f t="shared" si="18"/>
        <v>#DIV/0!</v>
      </c>
      <c r="J96" s="106" t="e">
        <f t="shared" si="19"/>
        <v>#DIV/0!</v>
      </c>
    </row>
    <row r="97" spans="1:10" ht="25.5" x14ac:dyDescent="0.25">
      <c r="A97" s="51"/>
      <c r="B97" s="98"/>
      <c r="C97" s="51">
        <v>369</v>
      </c>
      <c r="D97" s="51"/>
      <c r="E97" s="9" t="s">
        <v>266</v>
      </c>
      <c r="F97" s="258">
        <f>F98</f>
        <v>0</v>
      </c>
      <c r="G97" s="249">
        <f t="shared" si="29"/>
        <v>0</v>
      </c>
      <c r="H97" s="249">
        <f t="shared" si="29"/>
        <v>0</v>
      </c>
      <c r="I97" s="106" t="e">
        <f t="shared" si="18"/>
        <v>#DIV/0!</v>
      </c>
      <c r="J97" s="106" t="e">
        <f t="shared" si="19"/>
        <v>#DIV/0!</v>
      </c>
    </row>
    <row r="98" spans="1:10" ht="25.5" x14ac:dyDescent="0.25">
      <c r="A98" s="51"/>
      <c r="B98" s="98"/>
      <c r="C98" s="51"/>
      <c r="D98" s="51">
        <v>3691</v>
      </c>
      <c r="E98" s="9" t="s">
        <v>267</v>
      </c>
      <c r="F98" s="258">
        <v>0</v>
      </c>
      <c r="G98" s="249">
        <v>0</v>
      </c>
      <c r="H98" s="249">
        <v>0</v>
      </c>
      <c r="I98" s="106" t="e">
        <f t="shared" si="18"/>
        <v>#DIV/0!</v>
      </c>
      <c r="J98" s="106" t="e">
        <f t="shared" si="19"/>
        <v>#DIV/0!</v>
      </c>
    </row>
    <row r="99" spans="1:10" ht="25.5" x14ac:dyDescent="0.25">
      <c r="A99" s="107"/>
      <c r="B99" s="96">
        <v>37</v>
      </c>
      <c r="C99" s="107"/>
      <c r="D99" s="107"/>
      <c r="E99" s="108" t="s">
        <v>171</v>
      </c>
      <c r="F99" s="247">
        <f>F100</f>
        <v>0</v>
      </c>
      <c r="G99" s="247">
        <f t="shared" ref="G99:H100" si="30">G100</f>
        <v>20000</v>
      </c>
      <c r="H99" s="247">
        <f t="shared" si="30"/>
        <v>0</v>
      </c>
      <c r="I99" s="106" t="e">
        <f t="shared" si="18"/>
        <v>#DIV/0!</v>
      </c>
      <c r="J99" s="106">
        <f t="shared" si="19"/>
        <v>0</v>
      </c>
    </row>
    <row r="100" spans="1:10" ht="25.5" x14ac:dyDescent="0.25">
      <c r="A100" s="51"/>
      <c r="B100" s="98"/>
      <c r="C100" s="51">
        <v>372</v>
      </c>
      <c r="D100" s="51"/>
      <c r="E100" s="9" t="s">
        <v>260</v>
      </c>
      <c r="F100" s="254">
        <f>F101</f>
        <v>0</v>
      </c>
      <c r="G100" s="248">
        <f t="shared" si="30"/>
        <v>20000</v>
      </c>
      <c r="H100" s="248">
        <f t="shared" si="30"/>
        <v>0</v>
      </c>
      <c r="I100" s="106" t="e">
        <f t="shared" si="18"/>
        <v>#DIV/0!</v>
      </c>
      <c r="J100" s="106">
        <f t="shared" si="19"/>
        <v>0</v>
      </c>
    </row>
    <row r="101" spans="1:10" ht="25.5" x14ac:dyDescent="0.25">
      <c r="A101" s="51"/>
      <c r="B101" s="98"/>
      <c r="C101" s="51"/>
      <c r="D101" s="51">
        <v>3722</v>
      </c>
      <c r="E101" s="9" t="s">
        <v>124</v>
      </c>
      <c r="F101" s="254">
        <v>0</v>
      </c>
      <c r="G101" s="248">
        <v>20000</v>
      </c>
      <c r="H101" s="248">
        <v>0</v>
      </c>
      <c r="I101" s="106" t="e">
        <f t="shared" si="18"/>
        <v>#DIV/0!</v>
      </c>
      <c r="J101" s="106">
        <f t="shared" si="19"/>
        <v>0</v>
      </c>
    </row>
    <row r="102" spans="1:10" ht="15.75" x14ac:dyDescent="0.25">
      <c r="A102" s="107"/>
      <c r="B102" s="96">
        <v>38</v>
      </c>
      <c r="C102" s="107"/>
      <c r="D102" s="107"/>
      <c r="E102" s="96" t="s">
        <v>154</v>
      </c>
      <c r="F102" s="257">
        <f>F103</f>
        <v>474.23</v>
      </c>
      <c r="G102" s="247">
        <f t="shared" ref="G102:H102" si="31">G103</f>
        <v>650</v>
      </c>
      <c r="H102" s="247">
        <f t="shared" si="31"/>
        <v>420.44</v>
      </c>
      <c r="I102" s="106">
        <f t="shared" si="18"/>
        <v>88.657402526200372</v>
      </c>
      <c r="J102" s="106">
        <f t="shared" si="19"/>
        <v>64.683076923076925</v>
      </c>
    </row>
    <row r="103" spans="1:10" ht="15.75" x14ac:dyDescent="0.25">
      <c r="A103" s="51"/>
      <c r="B103" s="98"/>
      <c r="C103" s="51">
        <v>381</v>
      </c>
      <c r="D103" s="51"/>
      <c r="E103" s="51" t="s">
        <v>253</v>
      </c>
      <c r="F103" s="258">
        <f>SUM(F104:F105)</f>
        <v>474.23</v>
      </c>
      <c r="G103" s="249">
        <f t="shared" ref="G103:H103" si="32">SUM(G104:G105)</f>
        <v>650</v>
      </c>
      <c r="H103" s="249">
        <f t="shared" si="32"/>
        <v>420.44</v>
      </c>
      <c r="I103" s="106">
        <f t="shared" si="18"/>
        <v>88.657402526200372</v>
      </c>
      <c r="J103" s="106">
        <f t="shared" si="19"/>
        <v>64.683076923076925</v>
      </c>
    </row>
    <row r="104" spans="1:10" ht="15.75" x14ac:dyDescent="0.25">
      <c r="A104" s="51"/>
      <c r="B104" s="98"/>
      <c r="C104" s="51"/>
      <c r="D104" s="51">
        <v>3811</v>
      </c>
      <c r="E104" s="51" t="s">
        <v>144</v>
      </c>
      <c r="F104" s="258">
        <v>0</v>
      </c>
      <c r="G104" s="249">
        <v>150</v>
      </c>
      <c r="H104" s="249">
        <v>0</v>
      </c>
      <c r="I104" s="106" t="e">
        <f t="shared" si="18"/>
        <v>#DIV/0!</v>
      </c>
      <c r="J104" s="106">
        <f t="shared" si="19"/>
        <v>0</v>
      </c>
    </row>
    <row r="105" spans="1:10" ht="15.75" x14ac:dyDescent="0.25">
      <c r="A105" s="51"/>
      <c r="B105" s="98"/>
      <c r="C105" s="51"/>
      <c r="D105" s="51">
        <v>3812</v>
      </c>
      <c r="E105" s="51" t="s">
        <v>182</v>
      </c>
      <c r="F105" s="258">
        <v>474.23</v>
      </c>
      <c r="G105" s="249">
        <v>500</v>
      </c>
      <c r="H105" s="249">
        <v>420.44</v>
      </c>
      <c r="I105" s="106">
        <f t="shared" si="18"/>
        <v>88.657402526200372</v>
      </c>
      <c r="J105" s="106">
        <f t="shared" si="19"/>
        <v>84.087999999999994</v>
      </c>
    </row>
    <row r="106" spans="1:10" ht="25.5" x14ac:dyDescent="0.25">
      <c r="A106" s="109">
        <v>4</v>
      </c>
      <c r="B106" s="109"/>
      <c r="C106" s="109"/>
      <c r="D106" s="109"/>
      <c r="E106" s="110" t="s">
        <v>18</v>
      </c>
      <c r="F106" s="256">
        <f>F107+F115</f>
        <v>7834.25</v>
      </c>
      <c r="G106" s="246">
        <f t="shared" ref="G106:H106" si="33">G107+G115</f>
        <v>1500</v>
      </c>
      <c r="H106" s="246">
        <f t="shared" si="33"/>
        <v>2689.15</v>
      </c>
      <c r="I106" s="106">
        <f t="shared" si="18"/>
        <v>34.325557647509335</v>
      </c>
      <c r="J106" s="106">
        <f t="shared" si="19"/>
        <v>179.27666666666667</v>
      </c>
    </row>
    <row r="107" spans="1:10" ht="25.5" x14ac:dyDescent="0.25">
      <c r="A107" s="95"/>
      <c r="B107" s="95">
        <v>42</v>
      </c>
      <c r="C107" s="95"/>
      <c r="D107" s="95"/>
      <c r="E107" s="111" t="s">
        <v>19</v>
      </c>
      <c r="F107" s="257">
        <f>F108+F113</f>
        <v>7834.25</v>
      </c>
      <c r="G107" s="247">
        <f t="shared" ref="G107:H107" si="34">G108+G113</f>
        <v>1500</v>
      </c>
      <c r="H107" s="247">
        <f t="shared" si="34"/>
        <v>2689.15</v>
      </c>
      <c r="I107" s="106">
        <f t="shared" si="18"/>
        <v>34.325557647509335</v>
      </c>
      <c r="J107" s="106">
        <f t="shared" si="19"/>
        <v>179.27666666666667</v>
      </c>
    </row>
    <row r="108" spans="1:10" ht="15.75" x14ac:dyDescent="0.25">
      <c r="A108" s="3"/>
      <c r="B108" s="3"/>
      <c r="C108" s="5">
        <v>422</v>
      </c>
      <c r="D108" s="5"/>
      <c r="E108" s="53" t="s">
        <v>261</v>
      </c>
      <c r="F108" s="261">
        <f>SUM(F109:F112)</f>
        <v>7234.25</v>
      </c>
      <c r="G108" s="262">
        <f t="shared" ref="G108:H108" si="35">SUM(G109:G112)</f>
        <v>1200</v>
      </c>
      <c r="H108" s="262">
        <f t="shared" si="35"/>
        <v>1689.15</v>
      </c>
      <c r="I108" s="106">
        <f t="shared" si="18"/>
        <v>23.349345129073505</v>
      </c>
      <c r="J108" s="106">
        <f t="shared" si="19"/>
        <v>140.76250000000002</v>
      </c>
    </row>
    <row r="109" spans="1:10" ht="15.75" x14ac:dyDescent="0.25">
      <c r="A109" s="3"/>
      <c r="B109" s="3"/>
      <c r="C109" s="5"/>
      <c r="D109" s="5">
        <v>4221</v>
      </c>
      <c r="E109" s="53" t="s">
        <v>96</v>
      </c>
      <c r="F109" s="254">
        <v>549</v>
      </c>
      <c r="G109" s="248">
        <v>600</v>
      </c>
      <c r="H109" s="248">
        <v>0</v>
      </c>
      <c r="I109" s="106">
        <f t="shared" si="18"/>
        <v>0</v>
      </c>
      <c r="J109" s="106">
        <f t="shared" si="19"/>
        <v>0</v>
      </c>
    </row>
    <row r="110" spans="1:10" ht="15.75" x14ac:dyDescent="0.25">
      <c r="A110" s="3"/>
      <c r="B110" s="3"/>
      <c r="C110" s="5"/>
      <c r="D110" s="5">
        <v>4222</v>
      </c>
      <c r="E110" s="9" t="s">
        <v>285</v>
      </c>
      <c r="F110" s="254">
        <v>0</v>
      </c>
      <c r="G110" s="248">
        <v>0</v>
      </c>
      <c r="H110" s="248">
        <v>0</v>
      </c>
      <c r="I110" s="106" t="e">
        <f t="shared" si="18"/>
        <v>#DIV/0!</v>
      </c>
      <c r="J110" s="106" t="e">
        <f t="shared" si="19"/>
        <v>#DIV/0!</v>
      </c>
    </row>
    <row r="111" spans="1:10" ht="15.75" x14ac:dyDescent="0.25">
      <c r="A111" s="3"/>
      <c r="B111" s="3"/>
      <c r="C111" s="5"/>
      <c r="D111" s="5">
        <v>4223</v>
      </c>
      <c r="E111" s="9" t="s">
        <v>203</v>
      </c>
      <c r="F111" s="254">
        <v>6685.25</v>
      </c>
      <c r="G111" s="248">
        <v>0</v>
      </c>
      <c r="H111" s="248">
        <v>0</v>
      </c>
      <c r="I111" s="106">
        <f t="shared" si="18"/>
        <v>0</v>
      </c>
      <c r="J111" s="106" t="e">
        <f t="shared" si="19"/>
        <v>#DIV/0!</v>
      </c>
    </row>
    <row r="112" spans="1:10" ht="25.5" x14ac:dyDescent="0.25">
      <c r="A112" s="3"/>
      <c r="B112" s="3"/>
      <c r="C112" s="5"/>
      <c r="D112" s="5">
        <v>4227</v>
      </c>
      <c r="E112" s="9" t="s">
        <v>286</v>
      </c>
      <c r="F112" s="254">
        <v>0</v>
      </c>
      <c r="G112" s="248">
        <v>600</v>
      </c>
      <c r="H112" s="248">
        <v>1689.15</v>
      </c>
      <c r="I112" s="106" t="e">
        <f t="shared" ref="I112:I115" si="36">H112/F112*100</f>
        <v>#DIV/0!</v>
      </c>
      <c r="J112" s="106">
        <f t="shared" ref="J112:J115" si="37">H112/G112*100</f>
        <v>281.52500000000003</v>
      </c>
    </row>
    <row r="113" spans="1:10" ht="25.5" x14ac:dyDescent="0.25">
      <c r="A113" s="112"/>
      <c r="B113" s="112"/>
      <c r="C113" s="113">
        <v>424</v>
      </c>
      <c r="D113" s="112"/>
      <c r="E113" s="114" t="s">
        <v>287</v>
      </c>
      <c r="F113" s="263">
        <f>F114</f>
        <v>600</v>
      </c>
      <c r="G113" s="264">
        <f t="shared" ref="G113:H113" si="38">G114</f>
        <v>300</v>
      </c>
      <c r="H113" s="264">
        <f t="shared" si="38"/>
        <v>1000</v>
      </c>
      <c r="I113" s="106">
        <f t="shared" si="36"/>
        <v>166.66666666666669</v>
      </c>
      <c r="J113" s="106">
        <f t="shared" si="37"/>
        <v>333.33333333333337</v>
      </c>
    </row>
    <row r="114" spans="1:10" ht="15.75" x14ac:dyDescent="0.25">
      <c r="A114" s="115"/>
      <c r="B114" s="115"/>
      <c r="C114" s="115"/>
      <c r="D114" s="5">
        <v>4241</v>
      </c>
      <c r="E114" s="5" t="s">
        <v>97</v>
      </c>
      <c r="F114" s="265">
        <v>600</v>
      </c>
      <c r="G114" s="266">
        <v>300</v>
      </c>
      <c r="H114" s="266">
        <v>1000</v>
      </c>
      <c r="I114" s="106">
        <f t="shared" si="36"/>
        <v>166.66666666666669</v>
      </c>
      <c r="J114" s="106">
        <f t="shared" si="37"/>
        <v>333.33333333333337</v>
      </c>
    </row>
    <row r="115" spans="1:10" ht="25.5" x14ac:dyDescent="0.25">
      <c r="A115" s="116"/>
      <c r="B115" s="117">
        <v>45</v>
      </c>
      <c r="C115" s="116"/>
      <c r="D115" s="116"/>
      <c r="E115" s="95" t="s">
        <v>151</v>
      </c>
      <c r="F115" s="267">
        <f>F116</f>
        <v>0</v>
      </c>
      <c r="G115" s="268">
        <f t="shared" ref="G115:H115" si="39">G116</f>
        <v>0</v>
      </c>
      <c r="H115" s="268">
        <f t="shared" si="39"/>
        <v>0</v>
      </c>
      <c r="I115" s="106" t="e">
        <f t="shared" si="36"/>
        <v>#DIV/0!</v>
      </c>
      <c r="J115" s="106" t="e">
        <f t="shared" si="37"/>
        <v>#DIV/0!</v>
      </c>
    </row>
  </sheetData>
  <mergeCells count="3">
    <mergeCell ref="A1:H1"/>
    <mergeCell ref="A3:H3"/>
    <mergeCell ref="A43:H43"/>
  </mergeCells>
  <pageMargins left="0.7" right="0.7" top="0.75" bottom="0.75" header="0.3" footer="0.3"/>
  <pageSetup paperSize="9" scale="6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9"/>
  <sheetViews>
    <sheetView workbookViewId="0">
      <selection activeCell="D29" sqref="D29"/>
    </sheetView>
  </sheetViews>
  <sheetFormatPr defaultRowHeight="15" x14ac:dyDescent="0.25"/>
  <cols>
    <col min="1" max="1" width="48.42578125" customWidth="1"/>
    <col min="2" max="2" width="21.42578125" customWidth="1"/>
    <col min="3" max="3" width="19.7109375" customWidth="1"/>
    <col min="4" max="4" width="18.7109375" customWidth="1"/>
    <col min="5" max="5" width="10.140625" customWidth="1"/>
    <col min="6" max="6" width="9.5703125" customWidth="1"/>
  </cols>
  <sheetData>
    <row r="1" spans="1:8" ht="45.75" customHeight="1" x14ac:dyDescent="0.25">
      <c r="A1" s="236" t="s">
        <v>313</v>
      </c>
      <c r="B1" s="6"/>
      <c r="C1" s="6"/>
      <c r="D1" s="6"/>
      <c r="E1" s="6"/>
      <c r="F1" s="6"/>
      <c r="G1" s="6"/>
      <c r="H1" s="6"/>
    </row>
    <row r="2" spans="1:8" ht="18.75" customHeight="1" x14ac:dyDescent="0.25">
      <c r="A2" s="237"/>
    </row>
    <row r="3" spans="1:8" ht="21" customHeight="1" x14ac:dyDescent="0.25">
      <c r="A3" s="362"/>
      <c r="B3" s="362"/>
      <c r="C3" s="84"/>
      <c r="D3" s="84"/>
    </row>
    <row r="4" spans="1:8" ht="18" customHeight="1" x14ac:dyDescent="0.25">
      <c r="A4" s="1"/>
      <c r="B4" s="1"/>
      <c r="C4" s="1"/>
      <c r="D4" s="1"/>
    </row>
    <row r="5" spans="1:8" x14ac:dyDescent="0.25">
      <c r="A5" s="362" t="s">
        <v>23</v>
      </c>
      <c r="B5" s="399"/>
      <c r="C5" s="85"/>
      <c r="D5" s="85"/>
    </row>
    <row r="6" spans="1:8" ht="18" x14ac:dyDescent="0.25">
      <c r="A6" s="1"/>
      <c r="B6" s="2"/>
      <c r="C6" s="2"/>
      <c r="D6" s="2"/>
    </row>
    <row r="7" spans="1:8" ht="18" customHeight="1" x14ac:dyDescent="0.25">
      <c r="A7" s="362" t="s">
        <v>8</v>
      </c>
      <c r="B7" s="363"/>
      <c r="C7" s="86"/>
      <c r="D7" s="86"/>
    </row>
    <row r="8" spans="1:8" ht="18" x14ac:dyDescent="0.25">
      <c r="A8" s="1"/>
      <c r="B8" s="2"/>
      <c r="C8" s="2"/>
      <c r="D8" s="2"/>
    </row>
    <row r="9" spans="1:8" ht="15.75" x14ac:dyDescent="0.25">
      <c r="A9" s="362" t="s">
        <v>20</v>
      </c>
      <c r="B9" s="394"/>
      <c r="C9" s="87"/>
      <c r="D9" s="87"/>
    </row>
    <row r="10" spans="1:8" ht="18" x14ac:dyDescent="0.25">
      <c r="A10" s="1"/>
      <c r="B10" s="2"/>
      <c r="C10" s="2"/>
      <c r="D10" s="2"/>
    </row>
    <row r="11" spans="1:8" ht="18" x14ac:dyDescent="0.25">
      <c r="A11" s="1"/>
      <c r="B11" s="2"/>
      <c r="C11" s="2"/>
      <c r="D11" s="2"/>
    </row>
    <row r="12" spans="1:8" ht="26.25" x14ac:dyDescent="0.25">
      <c r="A12" s="49" t="s">
        <v>21</v>
      </c>
      <c r="B12" s="214" t="s">
        <v>296</v>
      </c>
      <c r="C12" s="49" t="s">
        <v>235</v>
      </c>
      <c r="D12" s="92" t="s">
        <v>297</v>
      </c>
      <c r="E12" s="56" t="s">
        <v>205</v>
      </c>
      <c r="F12" s="56" t="s">
        <v>205</v>
      </c>
    </row>
    <row r="13" spans="1:8" ht="12.75" customHeight="1" x14ac:dyDescent="0.25">
      <c r="A13" s="65"/>
      <c r="B13" s="123">
        <v>1</v>
      </c>
      <c r="C13" s="123">
        <v>2</v>
      </c>
      <c r="D13" s="123">
        <v>3</v>
      </c>
      <c r="E13" s="61" t="s">
        <v>240</v>
      </c>
      <c r="F13" s="61" t="s">
        <v>241</v>
      </c>
    </row>
    <row r="14" spans="1:8" ht="15.75" customHeight="1" x14ac:dyDescent="0.25">
      <c r="A14" s="235" t="s">
        <v>22</v>
      </c>
      <c r="B14" s="239">
        <f t="shared" ref="B14:D14" si="0">B15</f>
        <v>716515.25</v>
      </c>
      <c r="C14" s="239">
        <f t="shared" si="0"/>
        <v>1404127</v>
      </c>
      <c r="D14" s="239">
        <f t="shared" si="0"/>
        <v>891993.47000000009</v>
      </c>
      <c r="E14" s="62">
        <f>SUM(D14/B14*100)</f>
        <v>124.49050735486789</v>
      </c>
      <c r="F14" s="63">
        <f>SUM(D14/C14*100)</f>
        <v>63.526552085388296</v>
      </c>
    </row>
    <row r="15" spans="1:8" ht="27" customHeight="1" x14ac:dyDescent="0.25">
      <c r="A15" s="3" t="s">
        <v>32</v>
      </c>
      <c r="B15" s="240">
        <f t="shared" ref="B15:C15" si="1">B16+B17+B18</f>
        <v>716515.25</v>
      </c>
      <c r="C15" s="240">
        <f t="shared" si="1"/>
        <v>1404127</v>
      </c>
      <c r="D15" s="240">
        <f t="shared" ref="D15" si="2">D16+D17+D18</f>
        <v>891993.47000000009</v>
      </c>
      <c r="E15" s="62">
        <f t="shared" ref="E15:E18" si="3">SUM(D15/B15*100)</f>
        <v>124.49050735486789</v>
      </c>
      <c r="F15" s="63">
        <f t="shared" ref="F15:F18" si="4">SUM(D15/C15*100)</f>
        <v>63.526552085388296</v>
      </c>
    </row>
    <row r="16" spans="1:8" ht="30" customHeight="1" x14ac:dyDescent="0.25">
      <c r="A16" s="9" t="s">
        <v>33</v>
      </c>
      <c r="B16" s="241">
        <v>708681</v>
      </c>
      <c r="C16" s="241">
        <v>1372327</v>
      </c>
      <c r="D16" s="242">
        <v>887410.18</v>
      </c>
      <c r="E16" s="62">
        <f t="shared" si="3"/>
        <v>125.21997626576697</v>
      </c>
      <c r="F16" s="63">
        <f t="shared" si="4"/>
        <v>64.664630222971638</v>
      </c>
    </row>
    <row r="17" spans="1:6" ht="26.45" customHeight="1" x14ac:dyDescent="0.25">
      <c r="A17" s="9" t="s">
        <v>173</v>
      </c>
      <c r="B17" s="243">
        <v>7285.25</v>
      </c>
      <c r="C17" s="243">
        <v>21500</v>
      </c>
      <c r="D17" s="244">
        <v>1689.15</v>
      </c>
      <c r="E17" s="62">
        <f t="shared" si="3"/>
        <v>23.185889296866957</v>
      </c>
      <c r="F17" s="63">
        <f t="shared" si="4"/>
        <v>7.8565116279069773</v>
      </c>
    </row>
    <row r="18" spans="1:6" ht="30.6" customHeight="1" x14ac:dyDescent="0.25">
      <c r="A18" s="9" t="s">
        <v>174</v>
      </c>
      <c r="B18" s="243">
        <v>549</v>
      </c>
      <c r="C18" s="243">
        <v>10300</v>
      </c>
      <c r="D18" s="243">
        <v>2894.14</v>
      </c>
      <c r="E18" s="62">
        <f t="shared" si="3"/>
        <v>527.16575591985429</v>
      </c>
      <c r="F18" s="63">
        <f t="shared" si="4"/>
        <v>28.098446601941745</v>
      </c>
    </row>
    <row r="19" spans="1:6" x14ac:dyDescent="0.25">
      <c r="A19" s="10"/>
      <c r="B19" s="10"/>
      <c r="C19" s="10"/>
      <c r="D19" s="10"/>
      <c r="E19" s="10"/>
      <c r="F19" s="10"/>
    </row>
  </sheetData>
  <mergeCells count="4">
    <mergeCell ref="A3:B3"/>
    <mergeCell ref="A5:B5"/>
    <mergeCell ref="A7:B7"/>
    <mergeCell ref="A9:B9"/>
  </mergeCell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34"/>
  <sheetViews>
    <sheetView topLeftCell="A214" workbookViewId="0">
      <selection activeCell="D6" sqref="D6"/>
    </sheetView>
  </sheetViews>
  <sheetFormatPr defaultRowHeight="15" x14ac:dyDescent="0.25"/>
  <cols>
    <col min="1" max="1" width="9" bestFit="1" customWidth="1"/>
    <col min="2" max="2" width="6.7109375" customWidth="1"/>
    <col min="3" max="3" width="8.140625" customWidth="1"/>
    <col min="4" max="4" width="27.5703125" customWidth="1"/>
    <col min="5" max="5" width="19.42578125" style="305" customWidth="1"/>
    <col min="6" max="6" width="19" style="305" customWidth="1"/>
    <col min="7" max="7" width="19.42578125" style="305" customWidth="1"/>
    <col min="8" max="8" width="9.42578125" customWidth="1"/>
    <col min="9" max="9" width="9.85546875" customWidth="1"/>
  </cols>
  <sheetData>
    <row r="1" spans="1:9" ht="51" customHeight="1" x14ac:dyDescent="0.25">
      <c r="A1" s="362" t="s">
        <v>313</v>
      </c>
      <c r="B1" s="362"/>
      <c r="C1" s="362"/>
      <c r="D1" s="362"/>
      <c r="E1" s="362"/>
      <c r="F1" s="362"/>
      <c r="G1" s="362"/>
    </row>
    <row r="2" spans="1:9" ht="12" customHeight="1" x14ac:dyDescent="0.25">
      <c r="A2" s="1"/>
      <c r="B2" s="1"/>
      <c r="C2" s="1"/>
      <c r="D2" s="1"/>
      <c r="E2" s="191"/>
      <c r="F2" s="191"/>
      <c r="G2" s="191"/>
    </row>
    <row r="3" spans="1:9" ht="18" customHeight="1" x14ac:dyDescent="0.25">
      <c r="A3" s="362"/>
      <c r="B3" s="362"/>
      <c r="C3" s="362"/>
      <c r="D3" s="362"/>
      <c r="E3" s="362"/>
      <c r="F3" s="362"/>
      <c r="G3" s="362"/>
    </row>
    <row r="4" spans="1:9" ht="18" x14ac:dyDescent="0.25">
      <c r="A4" s="1"/>
      <c r="B4" s="1"/>
      <c r="C4" s="1"/>
      <c r="D4" s="1"/>
      <c r="E4" s="191"/>
      <c r="F4" s="191"/>
      <c r="G4" s="191"/>
    </row>
    <row r="5" spans="1:9" ht="7.5" customHeight="1" x14ac:dyDescent="0.25">
      <c r="A5" s="1"/>
      <c r="B5" s="1"/>
      <c r="C5" s="1"/>
      <c r="D5" s="1"/>
      <c r="E5" s="191"/>
      <c r="F5" s="191"/>
    </row>
    <row r="6" spans="1:9" ht="25.5" x14ac:dyDescent="0.25">
      <c r="A6" s="426" t="s">
        <v>24</v>
      </c>
      <c r="B6" s="427"/>
      <c r="C6" s="428"/>
      <c r="D6" s="356" t="s">
        <v>25</v>
      </c>
      <c r="E6" s="306" t="s">
        <v>296</v>
      </c>
      <c r="F6" s="307" t="s">
        <v>235</v>
      </c>
      <c r="G6" s="308" t="s">
        <v>297</v>
      </c>
      <c r="H6" s="56" t="s">
        <v>205</v>
      </c>
      <c r="I6" s="56" t="s">
        <v>205</v>
      </c>
    </row>
    <row r="7" spans="1:9" x14ac:dyDescent="0.25">
      <c r="A7" s="57"/>
      <c r="B7" s="58"/>
      <c r="C7" s="59"/>
      <c r="D7" s="60"/>
      <c r="E7" s="65">
        <v>1</v>
      </c>
      <c r="F7" s="65">
        <v>2</v>
      </c>
      <c r="G7" s="65">
        <v>3</v>
      </c>
      <c r="H7" s="61" t="s">
        <v>240</v>
      </c>
      <c r="I7" s="61" t="s">
        <v>241</v>
      </c>
    </row>
    <row r="8" spans="1:9" x14ac:dyDescent="0.25">
      <c r="A8" s="409" t="s">
        <v>34</v>
      </c>
      <c r="B8" s="429"/>
      <c r="C8" s="430"/>
      <c r="D8" s="322" t="s">
        <v>27</v>
      </c>
      <c r="E8" s="309"/>
      <c r="F8" s="310"/>
      <c r="G8" s="310"/>
      <c r="H8" s="55"/>
      <c r="I8" s="55"/>
    </row>
    <row r="9" spans="1:9" ht="15.75" x14ac:dyDescent="0.25">
      <c r="A9" s="409" t="s">
        <v>115</v>
      </c>
      <c r="B9" s="429"/>
      <c r="C9" s="430"/>
      <c r="D9" s="322" t="s">
        <v>116</v>
      </c>
      <c r="E9" s="294">
        <f t="shared" ref="E9:F9" si="0">E10+E125</f>
        <v>716515.44999999984</v>
      </c>
      <c r="F9" s="294">
        <f t="shared" si="0"/>
        <v>1404127</v>
      </c>
      <c r="G9" s="294">
        <f t="shared" ref="G9" si="1">G10+G125</f>
        <v>891993.27</v>
      </c>
      <c r="H9" s="62">
        <f>SUM(G9/E9*100)</f>
        <v>124.49044469313262</v>
      </c>
      <c r="I9" s="63">
        <f>SUM(G9/F9*100)</f>
        <v>63.526537841662467</v>
      </c>
    </row>
    <row r="10" spans="1:9" ht="23.25" customHeight="1" x14ac:dyDescent="0.25">
      <c r="A10" s="409" t="s">
        <v>117</v>
      </c>
      <c r="B10" s="407"/>
      <c r="C10" s="408"/>
      <c r="D10" s="322" t="s">
        <v>118</v>
      </c>
      <c r="E10" s="294">
        <f>E11+E18+E25</f>
        <v>69116.26999999999</v>
      </c>
      <c r="F10" s="294">
        <f>F11+F18+F25</f>
        <v>136176</v>
      </c>
      <c r="G10" s="294">
        <f t="shared" ref="G10" si="2">G11+G18+G25+G61</f>
        <v>72261.899999999994</v>
      </c>
      <c r="H10" s="62">
        <f t="shared" ref="H10:H73" si="3">SUM(G10/E10*100)</f>
        <v>104.55121493101407</v>
      </c>
      <c r="I10" s="63">
        <f t="shared" ref="I10:I73" si="4">SUM(G10/F10*100)</f>
        <v>53.065077546704266</v>
      </c>
    </row>
    <row r="11" spans="1:9" ht="15.75" x14ac:dyDescent="0.25">
      <c r="A11" s="410" t="s">
        <v>119</v>
      </c>
      <c r="B11" s="411"/>
      <c r="C11" s="412"/>
      <c r="D11" s="325" t="s">
        <v>120</v>
      </c>
      <c r="E11" s="311">
        <f t="shared" ref="E11:G13" si="5">E12</f>
        <v>0</v>
      </c>
      <c r="F11" s="311">
        <f t="shared" si="5"/>
        <v>0</v>
      </c>
      <c r="G11" s="311">
        <f t="shared" si="5"/>
        <v>0</v>
      </c>
      <c r="H11" s="62" t="e">
        <f t="shared" si="3"/>
        <v>#DIV/0!</v>
      </c>
      <c r="I11" s="63" t="e">
        <f t="shared" si="4"/>
        <v>#DIV/0!</v>
      </c>
    </row>
    <row r="12" spans="1:9" ht="25.5" x14ac:dyDescent="0.25">
      <c r="A12" s="413" t="s">
        <v>113</v>
      </c>
      <c r="B12" s="414"/>
      <c r="C12" s="415"/>
      <c r="D12" s="326" t="s">
        <v>189</v>
      </c>
      <c r="E12" s="312">
        <f t="shared" si="5"/>
        <v>0</v>
      </c>
      <c r="F12" s="312">
        <f t="shared" si="5"/>
        <v>0</v>
      </c>
      <c r="G12" s="312">
        <f t="shared" si="5"/>
        <v>0</v>
      </c>
      <c r="H12" s="62" t="e">
        <f t="shared" si="3"/>
        <v>#DIV/0!</v>
      </c>
      <c r="I12" s="63" t="e">
        <f t="shared" si="4"/>
        <v>#DIV/0!</v>
      </c>
    </row>
    <row r="13" spans="1:9" ht="22.5" customHeight="1" x14ac:dyDescent="0.25">
      <c r="A13" s="403" t="s">
        <v>121</v>
      </c>
      <c r="B13" s="404"/>
      <c r="C13" s="405"/>
      <c r="D13" s="327" t="s">
        <v>122</v>
      </c>
      <c r="E13" s="313">
        <f t="shared" si="5"/>
        <v>0</v>
      </c>
      <c r="F13" s="313">
        <f t="shared" si="5"/>
        <v>0</v>
      </c>
      <c r="G13" s="313">
        <f t="shared" si="5"/>
        <v>0</v>
      </c>
      <c r="H13" s="62" t="e">
        <f t="shared" si="3"/>
        <v>#DIV/0!</v>
      </c>
      <c r="I13" s="63" t="e">
        <f t="shared" si="4"/>
        <v>#DIV/0!</v>
      </c>
    </row>
    <row r="14" spans="1:9" ht="15.75" x14ac:dyDescent="0.25">
      <c r="A14" s="416" t="s">
        <v>149</v>
      </c>
      <c r="B14" s="417"/>
      <c r="C14" s="418"/>
      <c r="D14" s="328" t="s">
        <v>123</v>
      </c>
      <c r="E14" s="298">
        <f t="shared" ref="E14" si="6">E16</f>
        <v>0</v>
      </c>
      <c r="F14" s="298">
        <f t="shared" ref="F14:G14" si="7">F16</f>
        <v>0</v>
      </c>
      <c r="G14" s="298">
        <f t="shared" si="7"/>
        <v>0</v>
      </c>
      <c r="H14" s="62" t="e">
        <f t="shared" si="3"/>
        <v>#DIV/0!</v>
      </c>
      <c r="I14" s="63" t="e">
        <f t="shared" si="4"/>
        <v>#DIV/0!</v>
      </c>
    </row>
    <row r="15" spans="1:9" ht="25.5" x14ac:dyDescent="0.25">
      <c r="A15" s="320">
        <v>37</v>
      </c>
      <c r="B15" s="321"/>
      <c r="C15" s="322"/>
      <c r="D15" s="322" t="s">
        <v>140</v>
      </c>
      <c r="E15" s="294">
        <f t="shared" ref="E15:G15" si="8">E16</f>
        <v>0</v>
      </c>
      <c r="F15" s="294">
        <f t="shared" si="8"/>
        <v>0</v>
      </c>
      <c r="G15" s="294">
        <f t="shared" si="8"/>
        <v>0</v>
      </c>
      <c r="H15" s="62" t="e">
        <f t="shared" si="3"/>
        <v>#DIV/0!</v>
      </c>
      <c r="I15" s="63" t="e">
        <f t="shared" si="4"/>
        <v>#DIV/0!</v>
      </c>
    </row>
    <row r="16" spans="1:9" ht="28.5" customHeight="1" x14ac:dyDescent="0.25">
      <c r="A16" s="409">
        <v>3722</v>
      </c>
      <c r="B16" s="429"/>
      <c r="C16" s="430"/>
      <c r="D16" s="329" t="s">
        <v>124</v>
      </c>
      <c r="E16" s="302">
        <v>0</v>
      </c>
      <c r="F16" s="302">
        <v>0</v>
      </c>
      <c r="G16" s="302">
        <v>0</v>
      </c>
      <c r="H16" s="62" t="e">
        <f t="shared" si="3"/>
        <v>#DIV/0!</v>
      </c>
      <c r="I16" s="63" t="e">
        <f t="shared" si="4"/>
        <v>#DIV/0!</v>
      </c>
    </row>
    <row r="17" spans="1:10" ht="11.25" customHeight="1" x14ac:dyDescent="0.25">
      <c r="A17" s="320"/>
      <c r="B17" s="321"/>
      <c r="C17" s="322"/>
      <c r="D17" s="329"/>
      <c r="E17" s="302">
        <v>0</v>
      </c>
      <c r="F17" s="302"/>
      <c r="G17" s="302"/>
      <c r="H17" s="62"/>
      <c r="I17" s="63"/>
    </row>
    <row r="18" spans="1:10" ht="18" customHeight="1" x14ac:dyDescent="0.25">
      <c r="A18" s="410" t="s">
        <v>128</v>
      </c>
      <c r="B18" s="411"/>
      <c r="C18" s="412"/>
      <c r="D18" s="330" t="s">
        <v>99</v>
      </c>
      <c r="E18" s="311">
        <f t="shared" ref="E18:F19" si="9">E20</f>
        <v>600</v>
      </c>
      <c r="F18" s="311">
        <f t="shared" si="9"/>
        <v>0</v>
      </c>
      <c r="G18" s="311">
        <f t="shared" ref="G18" si="10">G20</f>
        <v>0</v>
      </c>
      <c r="H18" s="62">
        <f t="shared" si="3"/>
        <v>0</v>
      </c>
      <c r="I18" s="63" t="e">
        <f t="shared" si="4"/>
        <v>#DIV/0!</v>
      </c>
    </row>
    <row r="19" spans="1:10" ht="18.75" customHeight="1" x14ac:dyDescent="0.25">
      <c r="A19" s="416" t="s">
        <v>79</v>
      </c>
      <c r="B19" s="417"/>
      <c r="C19" s="418"/>
      <c r="D19" s="328" t="s">
        <v>13</v>
      </c>
      <c r="E19" s="298">
        <f t="shared" si="9"/>
        <v>600</v>
      </c>
      <c r="F19" s="298">
        <f t="shared" si="9"/>
        <v>0</v>
      </c>
      <c r="G19" s="298">
        <f t="shared" ref="G19" si="11">G21</f>
        <v>0</v>
      </c>
      <c r="H19" s="62">
        <f t="shared" si="3"/>
        <v>0</v>
      </c>
      <c r="I19" s="63" t="e">
        <f t="shared" si="4"/>
        <v>#DIV/0!</v>
      </c>
    </row>
    <row r="20" spans="1:10" ht="26.25" customHeight="1" x14ac:dyDescent="0.25">
      <c r="A20" s="413" t="s">
        <v>98</v>
      </c>
      <c r="B20" s="414"/>
      <c r="C20" s="415"/>
      <c r="D20" s="326" t="s">
        <v>129</v>
      </c>
      <c r="E20" s="312">
        <f t="shared" ref="E20:G20" si="12">E21</f>
        <v>600</v>
      </c>
      <c r="F20" s="312">
        <f t="shared" si="12"/>
        <v>0</v>
      </c>
      <c r="G20" s="312">
        <f t="shared" si="12"/>
        <v>0</v>
      </c>
      <c r="H20" s="62">
        <f t="shared" si="3"/>
        <v>0</v>
      </c>
      <c r="I20" s="63" t="e">
        <f t="shared" si="4"/>
        <v>#DIV/0!</v>
      </c>
    </row>
    <row r="21" spans="1:10" ht="27" customHeight="1" x14ac:dyDescent="0.25">
      <c r="A21" s="403" t="s">
        <v>130</v>
      </c>
      <c r="B21" s="404"/>
      <c r="C21" s="405"/>
      <c r="D21" s="327" t="s">
        <v>131</v>
      </c>
      <c r="E21" s="296">
        <f t="shared" ref="E21:F21" si="13">E23</f>
        <v>600</v>
      </c>
      <c r="F21" s="296">
        <f t="shared" si="13"/>
        <v>0</v>
      </c>
      <c r="G21" s="296">
        <f t="shared" ref="G21" si="14">G23</f>
        <v>0</v>
      </c>
      <c r="H21" s="62">
        <f t="shared" si="3"/>
        <v>0</v>
      </c>
      <c r="I21" s="63" t="e">
        <f t="shared" si="4"/>
        <v>#DIV/0!</v>
      </c>
    </row>
    <row r="22" spans="1:10" ht="27" customHeight="1" x14ac:dyDescent="0.25">
      <c r="A22" s="320">
        <v>45</v>
      </c>
      <c r="B22" s="321"/>
      <c r="C22" s="322"/>
      <c r="D22" s="322" t="s">
        <v>151</v>
      </c>
      <c r="E22" s="294">
        <f t="shared" ref="E22:G22" si="15">E23</f>
        <v>600</v>
      </c>
      <c r="F22" s="294">
        <f t="shared" si="15"/>
        <v>0</v>
      </c>
      <c r="G22" s="294">
        <f t="shared" si="15"/>
        <v>0</v>
      </c>
      <c r="H22" s="62">
        <f t="shared" si="3"/>
        <v>0</v>
      </c>
      <c r="I22" s="63" t="e">
        <f t="shared" si="4"/>
        <v>#DIV/0!</v>
      </c>
    </row>
    <row r="23" spans="1:10" ht="28.5" customHeight="1" x14ac:dyDescent="0.25">
      <c r="A23" s="320">
        <v>4511</v>
      </c>
      <c r="B23" s="321"/>
      <c r="C23" s="322"/>
      <c r="D23" s="329" t="s">
        <v>110</v>
      </c>
      <c r="E23" s="302">
        <v>600</v>
      </c>
      <c r="F23" s="302">
        <v>0</v>
      </c>
      <c r="G23" s="302">
        <v>0</v>
      </c>
      <c r="H23" s="62">
        <f t="shared" si="3"/>
        <v>0</v>
      </c>
      <c r="I23" s="63" t="e">
        <f t="shared" si="4"/>
        <v>#DIV/0!</v>
      </c>
    </row>
    <row r="24" spans="1:10" ht="10.5" customHeight="1" x14ac:dyDescent="0.25">
      <c r="A24" s="320"/>
      <c r="B24" s="321"/>
      <c r="C24" s="322"/>
      <c r="D24" s="329"/>
      <c r="E24" s="295"/>
      <c r="F24" s="295"/>
      <c r="G24" s="295"/>
      <c r="H24" s="62"/>
      <c r="I24" s="63"/>
    </row>
    <row r="25" spans="1:10" ht="20.25" customHeight="1" x14ac:dyDescent="0.25">
      <c r="A25" s="409" t="s">
        <v>125</v>
      </c>
      <c r="B25" s="407"/>
      <c r="C25" s="408"/>
      <c r="D25" s="322" t="s">
        <v>204</v>
      </c>
      <c r="E25" s="302">
        <f t="shared" ref="E25" si="16">E26+E66</f>
        <v>68516.26999999999</v>
      </c>
      <c r="F25" s="302">
        <f>F26+F66</f>
        <v>136176</v>
      </c>
      <c r="G25" s="302">
        <f t="shared" ref="G25" si="17">G26+G66</f>
        <v>72261.899999999994</v>
      </c>
      <c r="H25" s="62">
        <f t="shared" si="3"/>
        <v>105.46677453399025</v>
      </c>
      <c r="I25" s="63">
        <f t="shared" si="4"/>
        <v>53.065077546704266</v>
      </c>
      <c r="J25" s="233" t="s">
        <v>307</v>
      </c>
    </row>
    <row r="26" spans="1:10" ht="31.5" customHeight="1" x14ac:dyDescent="0.25">
      <c r="A26" s="410" t="s">
        <v>71</v>
      </c>
      <c r="B26" s="411"/>
      <c r="C26" s="412"/>
      <c r="D26" s="325" t="s">
        <v>36</v>
      </c>
      <c r="E26" s="314">
        <f t="shared" ref="E26:G26" si="18">E27</f>
        <v>61481.02</v>
      </c>
      <c r="F26" s="314">
        <f t="shared" si="18"/>
        <v>110295</v>
      </c>
      <c r="G26" s="314">
        <f t="shared" si="18"/>
        <v>60061.96</v>
      </c>
      <c r="H26" s="62">
        <f t="shared" si="3"/>
        <v>97.691873036589186</v>
      </c>
      <c r="I26" s="63">
        <f t="shared" si="4"/>
        <v>54.455741420735308</v>
      </c>
    </row>
    <row r="27" spans="1:10" ht="27" customHeight="1" x14ac:dyDescent="0.25">
      <c r="A27" s="413" t="s">
        <v>35</v>
      </c>
      <c r="B27" s="414"/>
      <c r="C27" s="415"/>
      <c r="D27" s="326" t="s">
        <v>100</v>
      </c>
      <c r="E27" s="312">
        <f t="shared" ref="E27:F27" si="19">E28+E55</f>
        <v>61481.02</v>
      </c>
      <c r="F27" s="312">
        <f t="shared" si="19"/>
        <v>110295</v>
      </c>
      <c r="G27" s="312">
        <f t="shared" ref="G27" si="20">G28+G55</f>
        <v>60061.96</v>
      </c>
      <c r="H27" s="62">
        <f t="shared" si="3"/>
        <v>97.691873036589186</v>
      </c>
      <c r="I27" s="63">
        <f t="shared" si="4"/>
        <v>54.455741420735308</v>
      </c>
    </row>
    <row r="28" spans="1:10" ht="17.25" customHeight="1" x14ac:dyDescent="0.25">
      <c r="A28" s="423" t="s">
        <v>37</v>
      </c>
      <c r="B28" s="431"/>
      <c r="C28" s="432"/>
      <c r="D28" s="331" t="s">
        <v>16</v>
      </c>
      <c r="E28" s="315">
        <f t="shared" ref="E28:G28" si="21">E29</f>
        <v>59686.239999999998</v>
      </c>
      <c r="F28" s="315">
        <f t="shared" si="21"/>
        <v>101172</v>
      </c>
      <c r="G28" s="315">
        <f t="shared" si="21"/>
        <v>57400.53</v>
      </c>
      <c r="H28" s="62">
        <f t="shared" si="3"/>
        <v>96.170457378451047</v>
      </c>
      <c r="I28" s="63">
        <f t="shared" si="4"/>
        <v>56.735588898114095</v>
      </c>
    </row>
    <row r="29" spans="1:10" ht="24" customHeight="1" x14ac:dyDescent="0.25">
      <c r="A29" s="416" t="s">
        <v>38</v>
      </c>
      <c r="B29" s="417"/>
      <c r="C29" s="418"/>
      <c r="D29" s="328" t="s">
        <v>39</v>
      </c>
      <c r="E29" s="298">
        <f t="shared" ref="E29:F29" si="22">E30+E53</f>
        <v>59686.239999999998</v>
      </c>
      <c r="F29" s="298">
        <f t="shared" si="22"/>
        <v>101172</v>
      </c>
      <c r="G29" s="298">
        <f t="shared" ref="G29" si="23">G30+G53</f>
        <v>57400.53</v>
      </c>
      <c r="H29" s="62">
        <f t="shared" si="3"/>
        <v>96.170457378451047</v>
      </c>
      <c r="I29" s="63">
        <f t="shared" si="4"/>
        <v>56.735588898114095</v>
      </c>
    </row>
    <row r="30" spans="1:10" ht="15.75" x14ac:dyDescent="0.25">
      <c r="A30" s="320">
        <v>32</v>
      </c>
      <c r="B30" s="321"/>
      <c r="C30" s="322"/>
      <c r="D30" s="322" t="s">
        <v>26</v>
      </c>
      <c r="E30" s="294">
        <f t="shared" ref="E30:F30" si="24">SUM(E31:E52)</f>
        <v>59325.799999999996</v>
      </c>
      <c r="F30" s="294">
        <f t="shared" si="24"/>
        <v>100455</v>
      </c>
      <c r="G30" s="294">
        <f t="shared" ref="G30" si="25">SUM(G31:G52)</f>
        <v>56748.46</v>
      </c>
      <c r="H30" s="62">
        <f t="shared" si="3"/>
        <v>95.655616949118254</v>
      </c>
      <c r="I30" s="63">
        <f t="shared" si="4"/>
        <v>56.491424020705786</v>
      </c>
    </row>
    <row r="31" spans="1:10" x14ac:dyDescent="0.25">
      <c r="A31" s="406">
        <v>3211</v>
      </c>
      <c r="B31" s="407"/>
      <c r="C31" s="408"/>
      <c r="D31" s="329" t="s">
        <v>40</v>
      </c>
      <c r="E31" s="295">
        <v>3123.04</v>
      </c>
      <c r="F31" s="295">
        <v>6000</v>
      </c>
      <c r="G31" s="295">
        <v>3325.06</v>
      </c>
      <c r="H31" s="62">
        <f t="shared" si="3"/>
        <v>106.46869716686305</v>
      </c>
      <c r="I31" s="63">
        <f t="shared" si="4"/>
        <v>55.417666666666662</v>
      </c>
    </row>
    <row r="32" spans="1:10" ht="25.5" x14ac:dyDescent="0.25">
      <c r="A32" s="406">
        <v>3212</v>
      </c>
      <c r="B32" s="407"/>
      <c r="C32" s="408"/>
      <c r="D32" s="329" t="s">
        <v>42</v>
      </c>
      <c r="E32" s="295">
        <v>27463.98</v>
      </c>
      <c r="F32" s="295">
        <v>54245</v>
      </c>
      <c r="G32" s="295">
        <v>25212.44</v>
      </c>
      <c r="H32" s="62">
        <f t="shared" si="3"/>
        <v>91.801843724034171</v>
      </c>
      <c r="I32" s="63">
        <f t="shared" si="4"/>
        <v>46.47882754170891</v>
      </c>
    </row>
    <row r="33" spans="1:9" ht="25.5" x14ac:dyDescent="0.25">
      <c r="A33" s="406">
        <v>3213</v>
      </c>
      <c r="B33" s="407"/>
      <c r="C33" s="408"/>
      <c r="D33" s="329" t="s">
        <v>43</v>
      </c>
      <c r="E33" s="295">
        <v>467.9</v>
      </c>
      <c r="F33" s="295">
        <v>600</v>
      </c>
      <c r="G33" s="295">
        <v>90</v>
      </c>
      <c r="H33" s="62">
        <f t="shared" si="3"/>
        <v>19.234879247702501</v>
      </c>
      <c r="I33" s="63">
        <f t="shared" si="4"/>
        <v>15</v>
      </c>
    </row>
    <row r="34" spans="1:9" ht="25.5" x14ac:dyDescent="0.25">
      <c r="A34" s="406">
        <v>3214</v>
      </c>
      <c r="B34" s="407"/>
      <c r="C34" s="408"/>
      <c r="D34" s="329" t="s">
        <v>44</v>
      </c>
      <c r="E34" s="295">
        <v>0</v>
      </c>
      <c r="F34" s="295">
        <v>60</v>
      </c>
      <c r="G34" s="295">
        <v>0</v>
      </c>
      <c r="H34" s="62" t="e">
        <f t="shared" si="3"/>
        <v>#DIV/0!</v>
      </c>
      <c r="I34" s="63">
        <f t="shared" si="4"/>
        <v>0</v>
      </c>
    </row>
    <row r="35" spans="1:9" ht="24.75" customHeight="1" x14ac:dyDescent="0.25">
      <c r="A35" s="406">
        <v>3221</v>
      </c>
      <c r="B35" s="407"/>
      <c r="C35" s="408"/>
      <c r="D35" s="329" t="s">
        <v>45</v>
      </c>
      <c r="E35" s="295">
        <v>3051.61</v>
      </c>
      <c r="F35" s="295">
        <v>7000</v>
      </c>
      <c r="G35" s="295">
        <v>3506.57</v>
      </c>
      <c r="H35" s="62">
        <f t="shared" si="3"/>
        <v>114.908851393199</v>
      </c>
      <c r="I35" s="63">
        <f t="shared" si="4"/>
        <v>50.093857142857146</v>
      </c>
    </row>
    <row r="36" spans="1:9" x14ac:dyDescent="0.25">
      <c r="A36" s="332">
        <v>3222</v>
      </c>
      <c r="B36" s="323"/>
      <c r="C36" s="324"/>
      <c r="D36" s="329" t="s">
        <v>127</v>
      </c>
      <c r="E36" s="295">
        <v>0</v>
      </c>
      <c r="F36" s="295">
        <v>260</v>
      </c>
      <c r="G36" s="295">
        <v>28.72</v>
      </c>
      <c r="H36" s="62" t="e">
        <f t="shared" si="3"/>
        <v>#DIV/0!</v>
      </c>
      <c r="I36" s="63">
        <f t="shared" si="4"/>
        <v>11.046153846153846</v>
      </c>
    </row>
    <row r="37" spans="1:9" x14ac:dyDescent="0.25">
      <c r="A37" s="406">
        <v>3223</v>
      </c>
      <c r="B37" s="407"/>
      <c r="C37" s="408"/>
      <c r="D37" s="329" t="s">
        <v>46</v>
      </c>
      <c r="E37" s="295">
        <v>15322.86</v>
      </c>
      <c r="F37" s="295">
        <v>16297</v>
      </c>
      <c r="G37" s="295">
        <v>15160.45</v>
      </c>
      <c r="H37" s="62">
        <f t="shared" si="3"/>
        <v>98.94008037663987</v>
      </c>
      <c r="I37" s="63">
        <f t="shared" si="4"/>
        <v>93.026017058354299</v>
      </c>
    </row>
    <row r="38" spans="1:9" x14ac:dyDescent="0.25">
      <c r="A38" s="406">
        <v>3225</v>
      </c>
      <c r="B38" s="407"/>
      <c r="C38" s="408"/>
      <c r="D38" s="329" t="s">
        <v>47</v>
      </c>
      <c r="E38" s="295">
        <v>516.73</v>
      </c>
      <c r="F38" s="295">
        <v>955</v>
      </c>
      <c r="G38" s="295">
        <v>0</v>
      </c>
      <c r="H38" s="62">
        <f t="shared" si="3"/>
        <v>0</v>
      </c>
      <c r="I38" s="63">
        <f t="shared" si="4"/>
        <v>0</v>
      </c>
    </row>
    <row r="39" spans="1:9" ht="25.5" x14ac:dyDescent="0.25">
      <c r="A39" s="406">
        <v>3227</v>
      </c>
      <c r="B39" s="407"/>
      <c r="C39" s="408"/>
      <c r="D39" s="329" t="s">
        <v>48</v>
      </c>
      <c r="E39" s="295">
        <v>387.3</v>
      </c>
      <c r="F39" s="295">
        <v>330</v>
      </c>
      <c r="G39" s="295">
        <v>217.93</v>
      </c>
      <c r="H39" s="62">
        <f t="shared" si="3"/>
        <v>56.269042086238066</v>
      </c>
      <c r="I39" s="63">
        <f t="shared" si="4"/>
        <v>66.039393939393946</v>
      </c>
    </row>
    <row r="40" spans="1:9" ht="25.5" x14ac:dyDescent="0.25">
      <c r="A40" s="406">
        <v>3231</v>
      </c>
      <c r="B40" s="407"/>
      <c r="C40" s="408"/>
      <c r="D40" s="329" t="s">
        <v>49</v>
      </c>
      <c r="E40" s="295">
        <v>848.41</v>
      </c>
      <c r="F40" s="295">
        <v>1300</v>
      </c>
      <c r="G40" s="295">
        <v>1236.27</v>
      </c>
      <c r="H40" s="62">
        <f t="shared" si="3"/>
        <v>145.71610424205278</v>
      </c>
      <c r="I40" s="63">
        <f t="shared" si="4"/>
        <v>95.097692307692299</v>
      </c>
    </row>
    <row r="41" spans="1:9" ht="18" customHeight="1" x14ac:dyDescent="0.25">
      <c r="A41" s="406">
        <v>3233</v>
      </c>
      <c r="B41" s="407"/>
      <c r="C41" s="408"/>
      <c r="D41" s="329" t="s">
        <v>50</v>
      </c>
      <c r="E41" s="295">
        <v>900</v>
      </c>
      <c r="F41" s="295">
        <v>1600</v>
      </c>
      <c r="G41" s="295">
        <v>0</v>
      </c>
      <c r="H41" s="62">
        <f t="shared" si="3"/>
        <v>0</v>
      </c>
      <c r="I41" s="63">
        <f t="shared" si="4"/>
        <v>0</v>
      </c>
    </row>
    <row r="42" spans="1:9" x14ac:dyDescent="0.25">
      <c r="A42" s="406">
        <v>3234</v>
      </c>
      <c r="B42" s="407"/>
      <c r="C42" s="408"/>
      <c r="D42" s="329" t="s">
        <v>51</v>
      </c>
      <c r="E42" s="295">
        <v>2043.67</v>
      </c>
      <c r="F42" s="295">
        <v>3000</v>
      </c>
      <c r="G42" s="295">
        <v>1885.8</v>
      </c>
      <c r="H42" s="62">
        <f t="shared" si="3"/>
        <v>92.275171627513245</v>
      </c>
      <c r="I42" s="63">
        <f t="shared" si="4"/>
        <v>62.859999999999992</v>
      </c>
    </row>
    <row r="43" spans="1:9" x14ac:dyDescent="0.25">
      <c r="A43" s="406">
        <v>3235</v>
      </c>
      <c r="B43" s="407"/>
      <c r="C43" s="408"/>
      <c r="D43" s="329" t="s">
        <v>52</v>
      </c>
      <c r="E43" s="295">
        <v>796.38</v>
      </c>
      <c r="F43" s="295">
        <v>1600</v>
      </c>
      <c r="G43" s="295">
        <v>796.38</v>
      </c>
      <c r="H43" s="62">
        <f t="shared" si="3"/>
        <v>100</v>
      </c>
      <c r="I43" s="63">
        <f t="shared" si="4"/>
        <v>49.77375</v>
      </c>
    </row>
    <row r="44" spans="1:9" ht="25.5" x14ac:dyDescent="0.25">
      <c r="A44" s="406">
        <v>3236</v>
      </c>
      <c r="B44" s="407"/>
      <c r="C44" s="408"/>
      <c r="D44" s="329" t="s">
        <v>53</v>
      </c>
      <c r="E44" s="295">
        <v>2795.56</v>
      </c>
      <c r="F44" s="295">
        <v>3138</v>
      </c>
      <c r="G44" s="295">
        <v>2843.65</v>
      </c>
      <c r="H44" s="62">
        <f t="shared" si="3"/>
        <v>101.72022778978094</v>
      </c>
      <c r="I44" s="63">
        <f t="shared" si="4"/>
        <v>90.619821542383676</v>
      </c>
    </row>
    <row r="45" spans="1:9" x14ac:dyDescent="0.25">
      <c r="A45" s="406">
        <v>3237</v>
      </c>
      <c r="B45" s="407"/>
      <c r="C45" s="408"/>
      <c r="D45" s="329" t="s">
        <v>54</v>
      </c>
      <c r="E45" s="295">
        <v>0</v>
      </c>
      <c r="F45" s="295">
        <v>20</v>
      </c>
      <c r="G45" s="295">
        <v>0</v>
      </c>
      <c r="H45" s="62" t="e">
        <f t="shared" si="3"/>
        <v>#DIV/0!</v>
      </c>
      <c r="I45" s="63">
        <f t="shared" si="4"/>
        <v>0</v>
      </c>
    </row>
    <row r="46" spans="1:9" x14ac:dyDescent="0.25">
      <c r="A46" s="406">
        <v>3238</v>
      </c>
      <c r="B46" s="407"/>
      <c r="C46" s="408"/>
      <c r="D46" s="329" t="s">
        <v>55</v>
      </c>
      <c r="E46" s="295">
        <v>969.59</v>
      </c>
      <c r="F46" s="295">
        <v>2150</v>
      </c>
      <c r="G46" s="295">
        <v>909.96</v>
      </c>
      <c r="H46" s="62">
        <f t="shared" si="3"/>
        <v>93.849977825678906</v>
      </c>
      <c r="I46" s="63">
        <f t="shared" si="4"/>
        <v>42.323720930232561</v>
      </c>
    </row>
    <row r="47" spans="1:9" x14ac:dyDescent="0.25">
      <c r="A47" s="406">
        <v>3239</v>
      </c>
      <c r="B47" s="407"/>
      <c r="C47" s="408"/>
      <c r="D47" s="329" t="s">
        <v>56</v>
      </c>
      <c r="E47" s="295">
        <v>92.88</v>
      </c>
      <c r="F47" s="295">
        <v>200</v>
      </c>
      <c r="G47" s="295">
        <v>106.27</v>
      </c>
      <c r="H47" s="62">
        <f t="shared" si="3"/>
        <v>114.41645133505598</v>
      </c>
      <c r="I47" s="63">
        <f t="shared" si="4"/>
        <v>53.134999999999998</v>
      </c>
    </row>
    <row r="48" spans="1:9" x14ac:dyDescent="0.25">
      <c r="A48" s="406">
        <v>3292</v>
      </c>
      <c r="B48" s="407"/>
      <c r="C48" s="408"/>
      <c r="D48" s="329" t="s">
        <v>57</v>
      </c>
      <c r="E48" s="295">
        <v>413.89</v>
      </c>
      <c r="F48" s="295">
        <v>1350</v>
      </c>
      <c r="G48" s="295">
        <v>1196.45</v>
      </c>
      <c r="H48" s="62">
        <f t="shared" si="3"/>
        <v>289.07439174659936</v>
      </c>
      <c r="I48" s="63">
        <f t="shared" si="4"/>
        <v>88.625925925925927</v>
      </c>
    </row>
    <row r="49" spans="1:9" x14ac:dyDescent="0.25">
      <c r="A49" s="406">
        <v>3293</v>
      </c>
      <c r="B49" s="407"/>
      <c r="C49" s="408"/>
      <c r="D49" s="329" t="s">
        <v>58</v>
      </c>
      <c r="E49" s="295">
        <v>0</v>
      </c>
      <c r="F49" s="295">
        <v>130</v>
      </c>
      <c r="G49" s="295">
        <v>122.51</v>
      </c>
      <c r="H49" s="62" t="e">
        <f t="shared" si="3"/>
        <v>#DIV/0!</v>
      </c>
      <c r="I49" s="63">
        <f t="shared" si="4"/>
        <v>94.238461538461536</v>
      </c>
    </row>
    <row r="50" spans="1:9" x14ac:dyDescent="0.25">
      <c r="A50" s="406">
        <v>3294</v>
      </c>
      <c r="B50" s="407"/>
      <c r="C50" s="408"/>
      <c r="D50" s="329" t="s">
        <v>59</v>
      </c>
      <c r="E50" s="295">
        <v>60</v>
      </c>
      <c r="F50" s="295">
        <v>60</v>
      </c>
      <c r="G50" s="295">
        <v>60</v>
      </c>
      <c r="H50" s="62">
        <f t="shared" si="3"/>
        <v>100</v>
      </c>
      <c r="I50" s="63">
        <f t="shared" si="4"/>
        <v>100</v>
      </c>
    </row>
    <row r="51" spans="1:9" x14ac:dyDescent="0.25">
      <c r="A51" s="406">
        <v>3295</v>
      </c>
      <c r="B51" s="407"/>
      <c r="C51" s="408"/>
      <c r="D51" s="329" t="s">
        <v>60</v>
      </c>
      <c r="E51" s="295">
        <v>0</v>
      </c>
      <c r="F51" s="295">
        <v>60</v>
      </c>
      <c r="G51" s="295">
        <v>0</v>
      </c>
      <c r="H51" s="62" t="e">
        <f t="shared" si="3"/>
        <v>#DIV/0!</v>
      </c>
      <c r="I51" s="63">
        <f t="shared" si="4"/>
        <v>0</v>
      </c>
    </row>
    <row r="52" spans="1:9" ht="25.5" x14ac:dyDescent="0.25">
      <c r="A52" s="406">
        <v>3299</v>
      </c>
      <c r="B52" s="407"/>
      <c r="C52" s="408"/>
      <c r="D52" s="329" t="s">
        <v>61</v>
      </c>
      <c r="E52" s="295">
        <v>72</v>
      </c>
      <c r="F52" s="295">
        <v>100</v>
      </c>
      <c r="G52" s="295">
        <v>50</v>
      </c>
      <c r="H52" s="62">
        <f t="shared" si="3"/>
        <v>69.444444444444443</v>
      </c>
      <c r="I52" s="63">
        <f t="shared" si="4"/>
        <v>50</v>
      </c>
    </row>
    <row r="53" spans="1:9" ht="15.75" x14ac:dyDescent="0.25">
      <c r="A53" s="320">
        <v>34</v>
      </c>
      <c r="B53" s="323"/>
      <c r="C53" s="324"/>
      <c r="D53" s="322" t="s">
        <v>152</v>
      </c>
      <c r="E53" s="316">
        <f t="shared" ref="E53:G53" si="26">E54</f>
        <v>360.44</v>
      </c>
      <c r="F53" s="316">
        <f t="shared" si="26"/>
        <v>717</v>
      </c>
      <c r="G53" s="316">
        <f t="shared" si="26"/>
        <v>652.07000000000005</v>
      </c>
      <c r="H53" s="62">
        <f t="shared" si="3"/>
        <v>180.90944401287317</v>
      </c>
      <c r="I53" s="63">
        <f t="shared" si="4"/>
        <v>90.94421199442121</v>
      </c>
    </row>
    <row r="54" spans="1:9" ht="23.25" customHeight="1" x14ac:dyDescent="0.25">
      <c r="A54" s="406">
        <v>3431</v>
      </c>
      <c r="B54" s="407"/>
      <c r="C54" s="408"/>
      <c r="D54" s="329" t="s">
        <v>62</v>
      </c>
      <c r="E54" s="295">
        <v>360.44</v>
      </c>
      <c r="F54" s="295">
        <v>717</v>
      </c>
      <c r="G54" s="295">
        <v>652.07000000000005</v>
      </c>
      <c r="H54" s="62">
        <f t="shared" si="3"/>
        <v>180.90944401287317</v>
      </c>
      <c r="I54" s="63">
        <f t="shared" si="4"/>
        <v>90.94421199442121</v>
      </c>
    </row>
    <row r="55" spans="1:9" ht="38.25" x14ac:dyDescent="0.25">
      <c r="A55" s="423" t="s">
        <v>41</v>
      </c>
      <c r="B55" s="424"/>
      <c r="C55" s="425"/>
      <c r="D55" s="331" t="s">
        <v>65</v>
      </c>
      <c r="E55" s="315">
        <f t="shared" ref="E55:G56" si="27">E56</f>
        <v>1794.78</v>
      </c>
      <c r="F55" s="315">
        <f t="shared" si="27"/>
        <v>9123</v>
      </c>
      <c r="G55" s="315">
        <f t="shared" si="27"/>
        <v>2661.4300000000003</v>
      </c>
      <c r="H55" s="62">
        <f t="shared" si="3"/>
        <v>148.28725526248346</v>
      </c>
      <c r="I55" s="63">
        <f t="shared" si="4"/>
        <v>29.172750191822868</v>
      </c>
    </row>
    <row r="56" spans="1:9" ht="21.75" customHeight="1" x14ac:dyDescent="0.25">
      <c r="A56" s="416" t="s">
        <v>38</v>
      </c>
      <c r="B56" s="419"/>
      <c r="C56" s="420"/>
      <c r="D56" s="328" t="s">
        <v>39</v>
      </c>
      <c r="E56" s="298">
        <f t="shared" si="27"/>
        <v>1794.78</v>
      </c>
      <c r="F56" s="298">
        <f t="shared" si="27"/>
        <v>9123</v>
      </c>
      <c r="G56" s="298">
        <f t="shared" si="27"/>
        <v>2661.4300000000003</v>
      </c>
      <c r="H56" s="62">
        <f t="shared" si="3"/>
        <v>148.28725526248346</v>
      </c>
      <c r="I56" s="63">
        <f t="shared" si="4"/>
        <v>29.172750191822868</v>
      </c>
    </row>
    <row r="57" spans="1:9" ht="15.75" x14ac:dyDescent="0.25">
      <c r="A57" s="320">
        <v>32</v>
      </c>
      <c r="B57" s="323"/>
      <c r="C57" s="324"/>
      <c r="D57" s="322" t="s">
        <v>26</v>
      </c>
      <c r="E57" s="294">
        <f t="shared" ref="E57:F57" si="28">E58+E59+E60</f>
        <v>1794.78</v>
      </c>
      <c r="F57" s="294">
        <f t="shared" si="28"/>
        <v>9123</v>
      </c>
      <c r="G57" s="294">
        <f t="shared" ref="G57" si="29">G58+G59+G60</f>
        <v>2661.4300000000003</v>
      </c>
      <c r="H57" s="62">
        <f t="shared" si="3"/>
        <v>148.28725526248346</v>
      </c>
      <c r="I57" s="63">
        <f t="shared" si="4"/>
        <v>29.172750191822868</v>
      </c>
    </row>
    <row r="58" spans="1:9" ht="21" customHeight="1" x14ac:dyDescent="0.25">
      <c r="A58" s="406">
        <v>3224</v>
      </c>
      <c r="B58" s="421"/>
      <c r="C58" s="422"/>
      <c r="D58" s="329" t="s">
        <v>63</v>
      </c>
      <c r="E58" s="295">
        <v>911.9</v>
      </c>
      <c r="F58" s="295">
        <v>4338</v>
      </c>
      <c r="G58" s="295">
        <v>1248.43</v>
      </c>
      <c r="H58" s="62">
        <f t="shared" si="3"/>
        <v>136.90426581862047</v>
      </c>
      <c r="I58" s="63">
        <f t="shared" si="4"/>
        <v>28.778930382664825</v>
      </c>
    </row>
    <row r="59" spans="1:9" ht="21.75" customHeight="1" x14ac:dyDescent="0.25">
      <c r="A59" s="406">
        <v>3232</v>
      </c>
      <c r="B59" s="407"/>
      <c r="C59" s="408"/>
      <c r="D59" s="329" t="s">
        <v>64</v>
      </c>
      <c r="E59" s="302">
        <v>707.88</v>
      </c>
      <c r="F59" s="302">
        <v>3500</v>
      </c>
      <c r="G59" s="302">
        <v>500.5</v>
      </c>
      <c r="H59" s="62">
        <f t="shared" si="3"/>
        <v>70.704074136859347</v>
      </c>
      <c r="I59" s="63">
        <f t="shared" si="4"/>
        <v>14.299999999999999</v>
      </c>
    </row>
    <row r="60" spans="1:9" x14ac:dyDescent="0.25">
      <c r="A60" s="332">
        <v>3237</v>
      </c>
      <c r="B60" s="323"/>
      <c r="C60" s="324"/>
      <c r="D60" s="329" t="s">
        <v>54</v>
      </c>
      <c r="E60" s="295">
        <v>175</v>
      </c>
      <c r="F60" s="295">
        <v>1285</v>
      </c>
      <c r="G60" s="295">
        <v>912.5</v>
      </c>
      <c r="H60" s="62">
        <f t="shared" si="3"/>
        <v>521.42857142857144</v>
      </c>
      <c r="I60" s="63">
        <f t="shared" si="4"/>
        <v>71.011673151750969</v>
      </c>
    </row>
    <row r="61" spans="1:9" ht="14.25" customHeight="1" x14ac:dyDescent="0.25">
      <c r="A61" s="423" t="s">
        <v>102</v>
      </c>
      <c r="B61" s="424"/>
      <c r="C61" s="425"/>
      <c r="D61" s="331" t="s">
        <v>103</v>
      </c>
      <c r="E61" s="315">
        <f t="shared" ref="E61:G61" si="30">E62</f>
        <v>0</v>
      </c>
      <c r="F61" s="315">
        <f t="shared" si="30"/>
        <v>0</v>
      </c>
      <c r="G61" s="315">
        <f t="shared" si="30"/>
        <v>0</v>
      </c>
      <c r="H61" s="62" t="e">
        <f t="shared" si="3"/>
        <v>#DIV/0!</v>
      </c>
      <c r="I61" s="63" t="e">
        <f t="shared" si="4"/>
        <v>#DIV/0!</v>
      </c>
    </row>
    <row r="62" spans="1:9" ht="15.75" x14ac:dyDescent="0.25">
      <c r="A62" s="416" t="s">
        <v>104</v>
      </c>
      <c r="B62" s="419"/>
      <c r="C62" s="420"/>
      <c r="D62" s="328" t="s">
        <v>13</v>
      </c>
      <c r="E62" s="298">
        <f t="shared" ref="E62:F62" si="31">E64</f>
        <v>0</v>
      </c>
      <c r="F62" s="298">
        <f t="shared" si="31"/>
        <v>0</v>
      </c>
      <c r="G62" s="298">
        <f t="shared" ref="G62" si="32">G64</f>
        <v>0</v>
      </c>
      <c r="H62" s="62" t="e">
        <f t="shared" si="3"/>
        <v>#DIV/0!</v>
      </c>
      <c r="I62" s="63" t="e">
        <f t="shared" si="4"/>
        <v>#DIV/0!</v>
      </c>
    </row>
    <row r="63" spans="1:9" ht="15.75" x14ac:dyDescent="0.25">
      <c r="A63" s="320">
        <v>32</v>
      </c>
      <c r="B63" s="323"/>
      <c r="C63" s="324"/>
      <c r="D63" s="322" t="s">
        <v>26</v>
      </c>
      <c r="E63" s="294">
        <f t="shared" ref="E63:G63" si="33">E64</f>
        <v>0</v>
      </c>
      <c r="F63" s="294">
        <f t="shared" si="33"/>
        <v>0</v>
      </c>
      <c r="G63" s="294">
        <f t="shared" si="33"/>
        <v>0</v>
      </c>
      <c r="H63" s="62" t="e">
        <f t="shared" si="3"/>
        <v>#DIV/0!</v>
      </c>
      <c r="I63" s="63" t="e">
        <f t="shared" si="4"/>
        <v>#DIV/0!</v>
      </c>
    </row>
    <row r="64" spans="1:9" x14ac:dyDescent="0.25">
      <c r="A64" s="406">
        <v>3223</v>
      </c>
      <c r="B64" s="407"/>
      <c r="C64" s="408"/>
      <c r="D64" s="329" t="s">
        <v>46</v>
      </c>
      <c r="E64" s="295">
        <v>0</v>
      </c>
      <c r="F64" s="295">
        <v>0</v>
      </c>
      <c r="G64" s="295">
        <v>0</v>
      </c>
      <c r="H64" s="62" t="e">
        <f t="shared" si="3"/>
        <v>#DIV/0!</v>
      </c>
      <c r="I64" s="63" t="e">
        <f t="shared" si="4"/>
        <v>#DIV/0!</v>
      </c>
    </row>
    <row r="65" spans="1:9" ht="8.25" customHeight="1" x14ac:dyDescent="0.25">
      <c r="A65" s="332"/>
      <c r="B65" s="323"/>
      <c r="C65" s="324"/>
      <c r="D65" s="329"/>
      <c r="E65" s="302"/>
      <c r="F65" s="302"/>
      <c r="G65" s="302"/>
      <c r="H65" s="62"/>
      <c r="I65" s="63"/>
    </row>
    <row r="66" spans="1:9" ht="25.5" x14ac:dyDescent="0.25">
      <c r="A66" s="410" t="s">
        <v>111</v>
      </c>
      <c r="B66" s="411"/>
      <c r="C66" s="412"/>
      <c r="D66" s="325" t="s">
        <v>112</v>
      </c>
      <c r="E66" s="311">
        <f>E67</f>
        <v>7035.25</v>
      </c>
      <c r="F66" s="311">
        <f>F67+F75</f>
        <v>25881</v>
      </c>
      <c r="G66" s="311">
        <f>G67+G75+G110+G117</f>
        <v>12199.94</v>
      </c>
      <c r="H66" s="62">
        <f t="shared" si="3"/>
        <v>173.41160584200989</v>
      </c>
      <c r="I66" s="63">
        <f t="shared" si="4"/>
        <v>47.138595881148341</v>
      </c>
    </row>
    <row r="67" spans="1:9" ht="23.25" customHeight="1" x14ac:dyDescent="0.25">
      <c r="A67" s="413" t="s">
        <v>113</v>
      </c>
      <c r="B67" s="414"/>
      <c r="C67" s="415"/>
      <c r="D67" s="326" t="s">
        <v>114</v>
      </c>
      <c r="E67" s="312">
        <f t="shared" ref="E67:F67" si="34">E68+E100+E104</f>
        <v>7035.25</v>
      </c>
      <c r="F67" s="312">
        <f t="shared" si="34"/>
        <v>881</v>
      </c>
      <c r="G67" s="312">
        <f t="shared" ref="G67" si="35">G68+G100+G104</f>
        <v>300</v>
      </c>
      <c r="H67" s="62">
        <f t="shared" si="3"/>
        <v>4.2642407874631321</v>
      </c>
      <c r="I67" s="63">
        <f t="shared" si="4"/>
        <v>34.052213393870602</v>
      </c>
    </row>
    <row r="68" spans="1:9" ht="25.5" customHeight="1" x14ac:dyDescent="0.25">
      <c r="A68" s="403" t="s">
        <v>88</v>
      </c>
      <c r="B68" s="404"/>
      <c r="C68" s="405"/>
      <c r="D68" s="327" t="s">
        <v>89</v>
      </c>
      <c r="E68" s="296">
        <f t="shared" ref="E68:G70" si="36">E69</f>
        <v>350</v>
      </c>
      <c r="F68" s="296">
        <f t="shared" si="36"/>
        <v>350</v>
      </c>
      <c r="G68" s="296">
        <f t="shared" si="36"/>
        <v>300</v>
      </c>
      <c r="H68" s="62">
        <f t="shared" si="3"/>
        <v>85.714285714285708</v>
      </c>
      <c r="I68" s="63">
        <f t="shared" si="4"/>
        <v>85.714285714285708</v>
      </c>
    </row>
    <row r="69" spans="1:9" ht="15.75" x14ac:dyDescent="0.25">
      <c r="A69" s="416" t="s">
        <v>104</v>
      </c>
      <c r="B69" s="419"/>
      <c r="C69" s="420"/>
      <c r="D69" s="328" t="s">
        <v>13</v>
      </c>
      <c r="E69" s="298">
        <f t="shared" si="36"/>
        <v>350</v>
      </c>
      <c r="F69" s="298">
        <f t="shared" si="36"/>
        <v>350</v>
      </c>
      <c r="G69" s="298">
        <f t="shared" si="36"/>
        <v>300</v>
      </c>
      <c r="H69" s="62">
        <f t="shared" si="3"/>
        <v>85.714285714285708</v>
      </c>
      <c r="I69" s="63">
        <f t="shared" si="4"/>
        <v>85.714285714285708</v>
      </c>
    </row>
    <row r="70" spans="1:9" ht="15.75" x14ac:dyDescent="0.25">
      <c r="A70" s="320">
        <v>32</v>
      </c>
      <c r="B70" s="323"/>
      <c r="C70" s="324"/>
      <c r="D70" s="322" t="s">
        <v>26</v>
      </c>
      <c r="E70" s="294">
        <f t="shared" si="36"/>
        <v>350</v>
      </c>
      <c r="F70" s="294">
        <f t="shared" si="36"/>
        <v>350</v>
      </c>
      <c r="G70" s="294">
        <f t="shared" si="36"/>
        <v>300</v>
      </c>
      <c r="H70" s="62">
        <f t="shared" si="3"/>
        <v>85.714285714285708</v>
      </c>
      <c r="I70" s="63">
        <f t="shared" si="4"/>
        <v>85.714285714285708</v>
      </c>
    </row>
    <row r="71" spans="1:9" ht="25.5" x14ac:dyDescent="0.25">
      <c r="A71" s="406">
        <v>3299</v>
      </c>
      <c r="B71" s="421"/>
      <c r="C71" s="422"/>
      <c r="D71" s="329" t="s">
        <v>61</v>
      </c>
      <c r="E71" s="302">
        <v>350</v>
      </c>
      <c r="F71" s="302">
        <v>350</v>
      </c>
      <c r="G71" s="302">
        <v>300</v>
      </c>
      <c r="H71" s="62">
        <f t="shared" si="3"/>
        <v>85.714285714285708</v>
      </c>
      <c r="I71" s="63">
        <f t="shared" si="4"/>
        <v>85.714285714285708</v>
      </c>
    </row>
    <row r="72" spans="1:9" ht="15" customHeight="1" x14ac:dyDescent="0.25">
      <c r="A72" s="433" t="s">
        <v>233</v>
      </c>
      <c r="B72" s="434"/>
      <c r="C72" s="435"/>
      <c r="D72" s="334" t="s">
        <v>234</v>
      </c>
      <c r="E72" s="296">
        <f t="shared" ref="E72:G73" si="37">E73</f>
        <v>0</v>
      </c>
      <c r="F72" s="296">
        <f t="shared" si="37"/>
        <v>0</v>
      </c>
      <c r="G72" s="296">
        <f t="shared" si="37"/>
        <v>0</v>
      </c>
      <c r="H72" s="62" t="e">
        <f t="shared" si="3"/>
        <v>#DIV/0!</v>
      </c>
      <c r="I72" s="63" t="e">
        <f t="shared" si="4"/>
        <v>#DIV/0!</v>
      </c>
    </row>
    <row r="73" spans="1:9" ht="15.75" x14ac:dyDescent="0.25">
      <c r="A73" s="436">
        <v>32</v>
      </c>
      <c r="B73" s="437"/>
      <c r="C73" s="438"/>
      <c r="D73" s="335" t="s">
        <v>26</v>
      </c>
      <c r="E73" s="294">
        <f t="shared" si="37"/>
        <v>0</v>
      </c>
      <c r="F73" s="294">
        <f t="shared" si="37"/>
        <v>0</v>
      </c>
      <c r="G73" s="301">
        <f t="shared" si="37"/>
        <v>0</v>
      </c>
      <c r="H73" s="62" t="e">
        <f t="shared" si="3"/>
        <v>#DIV/0!</v>
      </c>
      <c r="I73" s="63" t="e">
        <f t="shared" si="4"/>
        <v>#DIV/0!</v>
      </c>
    </row>
    <row r="74" spans="1:9" x14ac:dyDescent="0.25">
      <c r="A74" s="439">
        <v>3237</v>
      </c>
      <c r="B74" s="440"/>
      <c r="C74" s="441"/>
      <c r="D74" s="338" t="s">
        <v>54</v>
      </c>
      <c r="E74" s="302">
        <v>0</v>
      </c>
      <c r="F74" s="302">
        <v>0</v>
      </c>
      <c r="G74" s="303">
        <v>0</v>
      </c>
      <c r="H74" s="62" t="e">
        <f t="shared" ref="H74:H153" si="38">SUM(G74/E74*100)</f>
        <v>#DIV/0!</v>
      </c>
      <c r="I74" s="63" t="e">
        <f t="shared" ref="I74:I153" si="39">SUM(G74/F74*100)</f>
        <v>#DIV/0!</v>
      </c>
    </row>
    <row r="75" spans="1:9" ht="26.25" customHeight="1" x14ac:dyDescent="0.25">
      <c r="A75" s="442" t="s">
        <v>237</v>
      </c>
      <c r="B75" s="443"/>
      <c r="C75" s="444"/>
      <c r="D75" s="339" t="s">
        <v>238</v>
      </c>
      <c r="E75" s="296">
        <f>E76+E87</f>
        <v>0</v>
      </c>
      <c r="F75" s="296">
        <f>F76+F87</f>
        <v>25000</v>
      </c>
      <c r="G75" s="297">
        <f>G76+G87</f>
        <v>10500.32</v>
      </c>
      <c r="H75" s="62" t="e">
        <f t="shared" si="38"/>
        <v>#DIV/0!</v>
      </c>
      <c r="I75" s="63">
        <f t="shared" si="39"/>
        <v>42.001279999999994</v>
      </c>
    </row>
    <row r="76" spans="1:9" ht="15" customHeight="1" x14ac:dyDescent="0.25">
      <c r="A76" s="445" t="s">
        <v>79</v>
      </c>
      <c r="B76" s="446"/>
      <c r="C76" s="447"/>
      <c r="D76" s="340" t="s">
        <v>13</v>
      </c>
      <c r="E76" s="298">
        <f t="shared" ref="E76:G76" si="40">E77+E81</f>
        <v>0</v>
      </c>
      <c r="F76" s="298">
        <f t="shared" si="40"/>
        <v>25000</v>
      </c>
      <c r="G76" s="299">
        <f t="shared" si="40"/>
        <v>2730.07</v>
      </c>
      <c r="H76" s="62" t="e">
        <f t="shared" si="38"/>
        <v>#DIV/0!</v>
      </c>
      <c r="I76" s="63">
        <f t="shared" si="39"/>
        <v>10.92028</v>
      </c>
    </row>
    <row r="77" spans="1:9" ht="15.75" x14ac:dyDescent="0.25">
      <c r="A77" s="341">
        <v>31</v>
      </c>
      <c r="B77" s="342"/>
      <c r="C77" s="343"/>
      <c r="D77" s="344" t="s">
        <v>17</v>
      </c>
      <c r="E77" s="302">
        <f t="shared" ref="E77" si="41">E78+E79+E80</f>
        <v>0</v>
      </c>
      <c r="F77" s="300">
        <f>SUM(F78+F79+F80)</f>
        <v>21500</v>
      </c>
      <c r="G77" s="301">
        <f>SUM(G78:G80)</f>
        <v>2688.26</v>
      </c>
      <c r="H77" s="62" t="e">
        <f t="shared" si="38"/>
        <v>#DIV/0!</v>
      </c>
      <c r="I77" s="63">
        <f t="shared" si="39"/>
        <v>12.503534883720931</v>
      </c>
    </row>
    <row r="78" spans="1:9" x14ac:dyDescent="0.25">
      <c r="A78" s="400">
        <v>3111</v>
      </c>
      <c r="B78" s="401"/>
      <c r="C78" s="402"/>
      <c r="D78" s="345" t="s">
        <v>80</v>
      </c>
      <c r="E78" s="302">
        <v>0</v>
      </c>
      <c r="F78" s="302">
        <v>17500</v>
      </c>
      <c r="G78" s="303">
        <v>2128.98</v>
      </c>
      <c r="H78" s="62" t="e">
        <f t="shared" si="38"/>
        <v>#DIV/0!</v>
      </c>
      <c r="I78" s="63">
        <f t="shared" si="39"/>
        <v>12.1656</v>
      </c>
    </row>
    <row r="79" spans="1:9" x14ac:dyDescent="0.25">
      <c r="A79" s="400">
        <v>3121</v>
      </c>
      <c r="B79" s="401"/>
      <c r="C79" s="402"/>
      <c r="D79" s="345" t="s">
        <v>83</v>
      </c>
      <c r="E79" s="302">
        <v>0</v>
      </c>
      <c r="F79" s="302">
        <v>1000</v>
      </c>
      <c r="G79" s="303">
        <v>208</v>
      </c>
      <c r="H79" s="62" t="e">
        <f t="shared" si="38"/>
        <v>#DIV/0!</v>
      </c>
      <c r="I79" s="63">
        <f t="shared" si="39"/>
        <v>20.8</v>
      </c>
    </row>
    <row r="80" spans="1:9" ht="25.5" x14ac:dyDescent="0.25">
      <c r="A80" s="400">
        <v>3132</v>
      </c>
      <c r="B80" s="401"/>
      <c r="C80" s="402"/>
      <c r="D80" s="345" t="s">
        <v>84</v>
      </c>
      <c r="E80" s="302">
        <v>0</v>
      </c>
      <c r="F80" s="302">
        <v>3000</v>
      </c>
      <c r="G80" s="303">
        <v>351.28</v>
      </c>
      <c r="H80" s="62" t="e">
        <f t="shared" si="38"/>
        <v>#DIV/0!</v>
      </c>
      <c r="I80" s="63">
        <f t="shared" si="39"/>
        <v>11.709333333333333</v>
      </c>
    </row>
    <row r="81" spans="1:9" ht="15.75" x14ac:dyDescent="0.25">
      <c r="A81" s="202">
        <v>32</v>
      </c>
      <c r="B81" s="346"/>
      <c r="C81" s="347"/>
      <c r="D81" s="348" t="s">
        <v>26</v>
      </c>
      <c r="E81" s="302">
        <f t="shared" ref="E81" si="42">E82+E83</f>
        <v>0</v>
      </c>
      <c r="F81" s="294">
        <f>SUM(F82:F86)</f>
        <v>3500</v>
      </c>
      <c r="G81" s="304">
        <f>SUM(G82:G86)</f>
        <v>41.81</v>
      </c>
      <c r="H81" s="62" t="e">
        <f t="shared" si="38"/>
        <v>#DIV/0!</v>
      </c>
      <c r="I81" s="63">
        <f t="shared" si="39"/>
        <v>1.1945714285714286</v>
      </c>
    </row>
    <row r="82" spans="1:9" x14ac:dyDescent="0.25">
      <c r="A82" s="400">
        <v>3211</v>
      </c>
      <c r="B82" s="401"/>
      <c r="C82" s="402"/>
      <c r="D82" s="345" t="s">
        <v>40</v>
      </c>
      <c r="E82" s="302">
        <v>0</v>
      </c>
      <c r="F82" s="302">
        <v>300</v>
      </c>
      <c r="G82" s="303">
        <v>0</v>
      </c>
      <c r="H82" s="62" t="e">
        <f t="shared" si="38"/>
        <v>#DIV/0!</v>
      </c>
      <c r="I82" s="63">
        <f t="shared" si="39"/>
        <v>0</v>
      </c>
    </row>
    <row r="83" spans="1:9" ht="25.5" x14ac:dyDescent="0.25">
      <c r="A83" s="400">
        <v>3212</v>
      </c>
      <c r="B83" s="401"/>
      <c r="C83" s="402"/>
      <c r="D83" s="345" t="s">
        <v>42</v>
      </c>
      <c r="E83" s="302">
        <v>0</v>
      </c>
      <c r="F83" s="302">
        <v>1500</v>
      </c>
      <c r="G83" s="303">
        <v>23.67</v>
      </c>
      <c r="H83" s="62" t="e">
        <f t="shared" si="38"/>
        <v>#DIV/0!</v>
      </c>
      <c r="I83" s="63">
        <f t="shared" si="39"/>
        <v>1.5780000000000003</v>
      </c>
    </row>
    <row r="84" spans="1:9" x14ac:dyDescent="0.25">
      <c r="A84" s="400">
        <v>3213</v>
      </c>
      <c r="B84" s="401"/>
      <c r="C84" s="402"/>
      <c r="D84" s="345" t="s">
        <v>234</v>
      </c>
      <c r="E84" s="302">
        <v>0</v>
      </c>
      <c r="F84" s="302">
        <v>200</v>
      </c>
      <c r="G84" s="303">
        <v>0</v>
      </c>
      <c r="H84" s="62" t="e">
        <f t="shared" ref="H84:H98" si="43">SUM(G84/E84*100)</f>
        <v>#DIV/0!</v>
      </c>
      <c r="I84" s="63">
        <f t="shared" ref="I84:I98" si="44">SUM(G84/F84*100)</f>
        <v>0</v>
      </c>
    </row>
    <row r="85" spans="1:9" ht="22.5" customHeight="1" x14ac:dyDescent="0.25">
      <c r="A85" s="400">
        <v>3236</v>
      </c>
      <c r="B85" s="401"/>
      <c r="C85" s="402"/>
      <c r="D85" s="345" t="s">
        <v>53</v>
      </c>
      <c r="E85" s="302">
        <v>0</v>
      </c>
      <c r="F85" s="302">
        <v>500</v>
      </c>
      <c r="G85" s="303">
        <v>18.14</v>
      </c>
      <c r="H85" s="62" t="e">
        <f t="shared" si="43"/>
        <v>#DIV/0!</v>
      </c>
      <c r="I85" s="63">
        <f t="shared" si="44"/>
        <v>3.6280000000000001</v>
      </c>
    </row>
    <row r="86" spans="1:9" ht="15" customHeight="1" x14ac:dyDescent="0.25">
      <c r="A86" s="400">
        <v>3237</v>
      </c>
      <c r="B86" s="401"/>
      <c r="C86" s="402"/>
      <c r="D86" s="345" t="s">
        <v>54</v>
      </c>
      <c r="E86" s="302">
        <v>0</v>
      </c>
      <c r="F86" s="302">
        <v>1000</v>
      </c>
      <c r="G86" s="303">
        <v>0</v>
      </c>
      <c r="H86" s="62" t="e">
        <f t="shared" si="43"/>
        <v>#DIV/0!</v>
      </c>
      <c r="I86" s="63">
        <f t="shared" si="44"/>
        <v>0</v>
      </c>
    </row>
    <row r="87" spans="1:9" ht="18.75" customHeight="1" x14ac:dyDescent="0.25">
      <c r="A87" s="442" t="s">
        <v>237</v>
      </c>
      <c r="B87" s="443"/>
      <c r="C87" s="444"/>
      <c r="D87" s="339" t="s">
        <v>236</v>
      </c>
      <c r="E87" s="296">
        <f t="shared" ref="E87:G87" si="45">E88</f>
        <v>0</v>
      </c>
      <c r="F87" s="296">
        <f t="shared" si="45"/>
        <v>0</v>
      </c>
      <c r="G87" s="296">
        <f t="shared" si="45"/>
        <v>7770.2499999999991</v>
      </c>
      <c r="H87" s="62" t="e">
        <f t="shared" si="43"/>
        <v>#DIV/0!</v>
      </c>
      <c r="I87" s="63" t="e">
        <f t="shared" si="44"/>
        <v>#DIV/0!</v>
      </c>
    </row>
    <row r="88" spans="1:9" ht="15" customHeight="1" x14ac:dyDescent="0.25">
      <c r="A88" s="445" t="s">
        <v>314</v>
      </c>
      <c r="B88" s="446"/>
      <c r="C88" s="447"/>
      <c r="D88" s="340" t="s">
        <v>13</v>
      </c>
      <c r="E88" s="298">
        <f t="shared" ref="E88:F88" si="46">E89+E93</f>
        <v>0</v>
      </c>
      <c r="F88" s="298">
        <f t="shared" si="46"/>
        <v>0</v>
      </c>
      <c r="G88" s="298">
        <f>G89+G93</f>
        <v>7770.2499999999991</v>
      </c>
      <c r="H88" s="62" t="e">
        <f t="shared" si="43"/>
        <v>#DIV/0!</v>
      </c>
      <c r="I88" s="63" t="e">
        <f t="shared" si="44"/>
        <v>#DIV/0!</v>
      </c>
    </row>
    <row r="89" spans="1:9" x14ac:dyDescent="0.25">
      <c r="A89" s="448">
        <v>31</v>
      </c>
      <c r="B89" s="449"/>
      <c r="C89" s="450"/>
      <c r="D89" s="344" t="s">
        <v>17</v>
      </c>
      <c r="E89" s="302">
        <v>0</v>
      </c>
      <c r="F89" s="302">
        <v>0</v>
      </c>
      <c r="G89" s="302">
        <f>SUM(G90:G92)</f>
        <v>7651.2699999999995</v>
      </c>
      <c r="H89" s="62" t="e">
        <f t="shared" si="43"/>
        <v>#DIV/0!</v>
      </c>
      <c r="I89" s="63" t="e">
        <f t="shared" si="44"/>
        <v>#DIV/0!</v>
      </c>
    </row>
    <row r="90" spans="1:9" x14ac:dyDescent="0.25">
      <c r="A90" s="400">
        <v>3111</v>
      </c>
      <c r="B90" s="401"/>
      <c r="C90" s="402"/>
      <c r="D90" s="345" t="s">
        <v>80</v>
      </c>
      <c r="E90" s="302">
        <v>0</v>
      </c>
      <c r="F90" s="302">
        <v>0</v>
      </c>
      <c r="G90" s="302">
        <v>6059.45</v>
      </c>
      <c r="H90" s="62" t="e">
        <f t="shared" si="43"/>
        <v>#DIV/0!</v>
      </c>
      <c r="I90" s="63" t="e">
        <f t="shared" si="44"/>
        <v>#DIV/0!</v>
      </c>
    </row>
    <row r="91" spans="1:9" x14ac:dyDescent="0.25">
      <c r="A91" s="400">
        <v>3121</v>
      </c>
      <c r="B91" s="401"/>
      <c r="C91" s="402"/>
      <c r="D91" s="345" t="s">
        <v>83</v>
      </c>
      <c r="E91" s="302">
        <v>0</v>
      </c>
      <c r="F91" s="302">
        <v>0</v>
      </c>
      <c r="G91" s="302">
        <v>592</v>
      </c>
      <c r="H91" s="62" t="e">
        <f t="shared" si="43"/>
        <v>#DIV/0!</v>
      </c>
      <c r="I91" s="63" t="e">
        <f t="shared" si="44"/>
        <v>#DIV/0!</v>
      </c>
    </row>
    <row r="92" spans="1:9" ht="25.5" x14ac:dyDescent="0.25">
      <c r="A92" s="400">
        <v>3132</v>
      </c>
      <c r="B92" s="401"/>
      <c r="C92" s="402"/>
      <c r="D92" s="345" t="s">
        <v>84</v>
      </c>
      <c r="E92" s="302">
        <v>0</v>
      </c>
      <c r="F92" s="302">
        <v>0</v>
      </c>
      <c r="G92" s="302">
        <v>999.82</v>
      </c>
      <c r="H92" s="62" t="e">
        <f t="shared" si="43"/>
        <v>#DIV/0!</v>
      </c>
      <c r="I92" s="63" t="e">
        <f t="shared" si="44"/>
        <v>#DIV/0!</v>
      </c>
    </row>
    <row r="93" spans="1:9" ht="15.75" x14ac:dyDescent="0.25">
      <c r="A93" s="202">
        <v>32</v>
      </c>
      <c r="B93" s="346"/>
      <c r="C93" s="347"/>
      <c r="D93" s="348" t="s">
        <v>26</v>
      </c>
      <c r="E93" s="294">
        <v>0</v>
      </c>
      <c r="F93" s="294">
        <v>0</v>
      </c>
      <c r="G93" s="294">
        <f>SUM(G94:G98)</f>
        <v>118.98</v>
      </c>
      <c r="H93" s="62" t="e">
        <f t="shared" si="43"/>
        <v>#DIV/0!</v>
      </c>
      <c r="I93" s="63" t="e">
        <f t="shared" si="44"/>
        <v>#DIV/0!</v>
      </c>
    </row>
    <row r="94" spans="1:9" x14ac:dyDescent="0.25">
      <c r="A94" s="400">
        <v>3211</v>
      </c>
      <c r="B94" s="401"/>
      <c r="C94" s="402"/>
      <c r="D94" s="345" t="s">
        <v>40</v>
      </c>
      <c r="E94" s="302">
        <v>0</v>
      </c>
      <c r="F94" s="302">
        <v>0</v>
      </c>
      <c r="G94" s="302">
        <v>0</v>
      </c>
      <c r="H94" s="62" t="e">
        <f t="shared" si="43"/>
        <v>#DIV/0!</v>
      </c>
      <c r="I94" s="63" t="e">
        <f t="shared" si="44"/>
        <v>#DIV/0!</v>
      </c>
    </row>
    <row r="95" spans="1:9" ht="25.5" x14ac:dyDescent="0.25">
      <c r="A95" s="400">
        <v>3212</v>
      </c>
      <c r="B95" s="401"/>
      <c r="C95" s="402"/>
      <c r="D95" s="345" t="s">
        <v>42</v>
      </c>
      <c r="E95" s="302">
        <v>0</v>
      </c>
      <c r="F95" s="302">
        <v>0</v>
      </c>
      <c r="G95" s="302">
        <v>67.34</v>
      </c>
      <c r="H95" s="62" t="e">
        <f t="shared" si="43"/>
        <v>#DIV/0!</v>
      </c>
      <c r="I95" s="63" t="e">
        <f t="shared" si="44"/>
        <v>#DIV/0!</v>
      </c>
    </row>
    <row r="96" spans="1:9" x14ac:dyDescent="0.25">
      <c r="A96" s="400">
        <v>3213</v>
      </c>
      <c r="B96" s="401"/>
      <c r="C96" s="402"/>
      <c r="D96" s="345" t="s">
        <v>234</v>
      </c>
      <c r="E96" s="302">
        <v>0</v>
      </c>
      <c r="F96" s="302">
        <v>0</v>
      </c>
      <c r="G96" s="302">
        <v>0</v>
      </c>
      <c r="H96" s="62" t="e">
        <f t="shared" si="43"/>
        <v>#DIV/0!</v>
      </c>
      <c r="I96" s="63" t="e">
        <f t="shared" si="44"/>
        <v>#DIV/0!</v>
      </c>
    </row>
    <row r="97" spans="1:9" ht="25.5" x14ac:dyDescent="0.25">
      <c r="A97" s="400">
        <v>3236</v>
      </c>
      <c r="B97" s="401"/>
      <c r="C97" s="402"/>
      <c r="D97" s="345" t="s">
        <v>53</v>
      </c>
      <c r="E97" s="302">
        <v>0</v>
      </c>
      <c r="F97" s="302">
        <v>0</v>
      </c>
      <c r="G97" s="302">
        <v>51.64</v>
      </c>
      <c r="H97" s="62" t="e">
        <f t="shared" si="43"/>
        <v>#DIV/0!</v>
      </c>
      <c r="I97" s="63" t="e">
        <f t="shared" si="44"/>
        <v>#DIV/0!</v>
      </c>
    </row>
    <row r="98" spans="1:9" x14ac:dyDescent="0.25">
      <c r="A98" s="400">
        <v>3237</v>
      </c>
      <c r="B98" s="401"/>
      <c r="C98" s="402"/>
      <c r="D98" s="345" t="s">
        <v>54</v>
      </c>
      <c r="E98" s="302">
        <v>0</v>
      </c>
      <c r="F98" s="302">
        <v>0</v>
      </c>
      <c r="G98" s="302">
        <v>0</v>
      </c>
      <c r="H98" s="62" t="e">
        <f t="shared" si="43"/>
        <v>#DIV/0!</v>
      </c>
      <c r="I98" s="63" t="e">
        <f t="shared" si="44"/>
        <v>#DIV/0!</v>
      </c>
    </row>
    <row r="99" spans="1:9" ht="8.25" customHeight="1" x14ac:dyDescent="0.25">
      <c r="A99" s="336"/>
      <c r="B99" s="337"/>
      <c r="C99" s="338"/>
      <c r="D99" s="338"/>
      <c r="E99" s="302"/>
      <c r="F99" s="302"/>
      <c r="G99" s="302"/>
      <c r="H99" s="62"/>
      <c r="I99" s="63"/>
    </row>
    <row r="100" spans="1:9" ht="26.25" customHeight="1" x14ac:dyDescent="0.25">
      <c r="A100" s="403" t="s">
        <v>68</v>
      </c>
      <c r="B100" s="404"/>
      <c r="C100" s="405"/>
      <c r="D100" s="327" t="s">
        <v>69</v>
      </c>
      <c r="E100" s="296">
        <f t="shared" ref="E100:G102" si="47">E101</f>
        <v>0</v>
      </c>
      <c r="F100" s="296">
        <f t="shared" si="47"/>
        <v>531</v>
      </c>
      <c r="G100" s="296">
        <f t="shared" si="47"/>
        <v>0</v>
      </c>
      <c r="H100" s="62" t="e">
        <f t="shared" si="38"/>
        <v>#DIV/0!</v>
      </c>
      <c r="I100" s="63">
        <f t="shared" si="39"/>
        <v>0</v>
      </c>
    </row>
    <row r="101" spans="1:9" ht="24" customHeight="1" x14ac:dyDescent="0.25">
      <c r="A101" s="416" t="s">
        <v>79</v>
      </c>
      <c r="B101" s="419"/>
      <c r="C101" s="420"/>
      <c r="D101" s="328" t="s">
        <v>13</v>
      </c>
      <c r="E101" s="298">
        <f t="shared" si="47"/>
        <v>0</v>
      </c>
      <c r="F101" s="298">
        <f t="shared" si="47"/>
        <v>531</v>
      </c>
      <c r="G101" s="298">
        <f t="shared" si="47"/>
        <v>0</v>
      </c>
      <c r="H101" s="62" t="e">
        <f t="shared" si="38"/>
        <v>#DIV/0!</v>
      </c>
      <c r="I101" s="63">
        <f t="shared" si="39"/>
        <v>0</v>
      </c>
    </row>
    <row r="102" spans="1:9" ht="15.75" x14ac:dyDescent="0.25">
      <c r="A102" s="320">
        <v>32</v>
      </c>
      <c r="B102" s="323"/>
      <c r="C102" s="324"/>
      <c r="D102" s="322" t="s">
        <v>26</v>
      </c>
      <c r="E102" s="294">
        <f t="shared" si="47"/>
        <v>0</v>
      </c>
      <c r="F102" s="294">
        <f t="shared" si="47"/>
        <v>531</v>
      </c>
      <c r="G102" s="294">
        <f t="shared" si="47"/>
        <v>0</v>
      </c>
      <c r="H102" s="62" t="e">
        <f t="shared" si="38"/>
        <v>#DIV/0!</v>
      </c>
      <c r="I102" s="63">
        <f t="shared" si="39"/>
        <v>0</v>
      </c>
    </row>
    <row r="103" spans="1:9" x14ac:dyDescent="0.25">
      <c r="A103" s="406">
        <v>3237</v>
      </c>
      <c r="B103" s="421"/>
      <c r="C103" s="422"/>
      <c r="D103" s="329" t="s">
        <v>70</v>
      </c>
      <c r="E103" s="295">
        <v>0</v>
      </c>
      <c r="F103" s="295">
        <v>531</v>
      </c>
      <c r="G103" s="295">
        <v>0</v>
      </c>
      <c r="H103" s="62" t="e">
        <f t="shared" si="38"/>
        <v>#DIV/0!</v>
      </c>
      <c r="I103" s="63">
        <f t="shared" si="39"/>
        <v>0</v>
      </c>
    </row>
    <row r="104" spans="1:9" ht="25.5" customHeight="1" x14ac:dyDescent="0.25">
      <c r="A104" s="413" t="s">
        <v>98</v>
      </c>
      <c r="B104" s="414"/>
      <c r="C104" s="415"/>
      <c r="D104" s="326" t="s">
        <v>99</v>
      </c>
      <c r="E104" s="312">
        <f>E105+E113</f>
        <v>6685.25</v>
      </c>
      <c r="F104" s="312">
        <f>F105+F113</f>
        <v>0</v>
      </c>
      <c r="G104" s="312">
        <f>G105+G113</f>
        <v>0</v>
      </c>
      <c r="H104" s="62">
        <f t="shared" si="38"/>
        <v>0</v>
      </c>
      <c r="I104" s="63" t="e">
        <f t="shared" si="39"/>
        <v>#DIV/0!</v>
      </c>
    </row>
    <row r="105" spans="1:9" ht="25.5" customHeight="1" x14ac:dyDescent="0.25">
      <c r="A105" s="403" t="s">
        <v>132</v>
      </c>
      <c r="B105" s="404"/>
      <c r="C105" s="405"/>
      <c r="D105" s="327" t="s">
        <v>95</v>
      </c>
      <c r="E105" s="296">
        <f t="shared" ref="E105:G106" si="48">E106</f>
        <v>6685.25</v>
      </c>
      <c r="F105" s="296">
        <f t="shared" si="48"/>
        <v>0</v>
      </c>
      <c r="G105" s="296">
        <f t="shared" si="48"/>
        <v>0</v>
      </c>
      <c r="H105" s="62">
        <f t="shared" si="38"/>
        <v>0</v>
      </c>
      <c r="I105" s="63" t="e">
        <f t="shared" si="39"/>
        <v>#DIV/0!</v>
      </c>
    </row>
    <row r="106" spans="1:9" ht="15.75" x14ac:dyDescent="0.25">
      <c r="A106" s="416" t="s">
        <v>79</v>
      </c>
      <c r="B106" s="417"/>
      <c r="C106" s="418"/>
      <c r="D106" s="328" t="s">
        <v>13</v>
      </c>
      <c r="E106" s="298">
        <f t="shared" si="48"/>
        <v>6685.25</v>
      </c>
      <c r="F106" s="298">
        <f t="shared" si="48"/>
        <v>0</v>
      </c>
      <c r="G106" s="298">
        <f t="shared" si="48"/>
        <v>0</v>
      </c>
      <c r="H106" s="62">
        <f t="shared" si="38"/>
        <v>0</v>
      </c>
      <c r="I106" s="63" t="e">
        <f t="shared" si="39"/>
        <v>#DIV/0!</v>
      </c>
    </row>
    <row r="107" spans="1:9" ht="38.25" x14ac:dyDescent="0.25">
      <c r="A107" s="320">
        <v>42</v>
      </c>
      <c r="B107" s="323"/>
      <c r="C107" s="324"/>
      <c r="D107" s="322" t="s">
        <v>153</v>
      </c>
      <c r="E107" s="294">
        <f t="shared" ref="E107" si="49">SUM(E108:E109)</f>
        <v>6685.25</v>
      </c>
      <c r="F107" s="294">
        <f t="shared" ref="F107:G107" si="50">SUM(F108:F109)</f>
        <v>0</v>
      </c>
      <c r="G107" s="294">
        <f t="shared" si="50"/>
        <v>0</v>
      </c>
      <c r="H107" s="62">
        <f t="shared" si="38"/>
        <v>0</v>
      </c>
      <c r="I107" s="63" t="e">
        <f t="shared" si="39"/>
        <v>#DIV/0!</v>
      </c>
    </row>
    <row r="108" spans="1:9" x14ac:dyDescent="0.25">
      <c r="A108" s="332">
        <v>4221</v>
      </c>
      <c r="B108" s="333"/>
      <c r="C108" s="329"/>
      <c r="D108" s="329" t="s">
        <v>96</v>
      </c>
      <c r="E108" s="295"/>
      <c r="F108" s="295"/>
      <c r="G108" s="295"/>
      <c r="H108" s="62" t="e">
        <f t="shared" si="38"/>
        <v>#DIV/0!</v>
      </c>
      <c r="I108" s="63" t="e">
        <f t="shared" si="39"/>
        <v>#DIV/0!</v>
      </c>
    </row>
    <row r="109" spans="1:9" x14ac:dyDescent="0.25">
      <c r="A109" s="332">
        <v>4223</v>
      </c>
      <c r="B109" s="333"/>
      <c r="C109" s="329"/>
      <c r="D109" s="329" t="s">
        <v>203</v>
      </c>
      <c r="E109" s="302">
        <v>6685.25</v>
      </c>
      <c r="F109" s="302">
        <v>0</v>
      </c>
      <c r="G109" s="302">
        <v>0</v>
      </c>
      <c r="H109" s="62">
        <f t="shared" si="38"/>
        <v>0</v>
      </c>
      <c r="I109" s="63" t="e">
        <f t="shared" si="39"/>
        <v>#DIV/0!</v>
      </c>
    </row>
    <row r="110" spans="1:9" ht="15" customHeight="1" x14ac:dyDescent="0.25">
      <c r="A110" s="403" t="s">
        <v>206</v>
      </c>
      <c r="B110" s="404"/>
      <c r="C110" s="405"/>
      <c r="D110" s="327" t="s">
        <v>207</v>
      </c>
      <c r="E110" s="296">
        <f t="shared" ref="E110:G111" si="51">E111</f>
        <v>0</v>
      </c>
      <c r="F110" s="296">
        <f t="shared" si="51"/>
        <v>700</v>
      </c>
      <c r="G110" s="296">
        <f>G111</f>
        <v>1000</v>
      </c>
      <c r="H110" s="62" t="e">
        <f t="shared" si="38"/>
        <v>#DIV/0!</v>
      </c>
      <c r="I110" s="63">
        <f t="shared" si="39"/>
        <v>142.85714285714286</v>
      </c>
    </row>
    <row r="111" spans="1:9" ht="38.25" x14ac:dyDescent="0.25">
      <c r="A111" s="320">
        <v>42</v>
      </c>
      <c r="B111" s="323"/>
      <c r="C111" s="324"/>
      <c r="D111" s="322" t="s">
        <v>153</v>
      </c>
      <c r="E111" s="294">
        <f t="shared" si="51"/>
        <v>0</v>
      </c>
      <c r="F111" s="294">
        <f t="shared" si="51"/>
        <v>700</v>
      </c>
      <c r="G111" s="294">
        <f t="shared" si="51"/>
        <v>1000</v>
      </c>
      <c r="H111" s="62" t="e">
        <f t="shared" si="38"/>
        <v>#DIV/0!</v>
      </c>
      <c r="I111" s="63">
        <f t="shared" si="39"/>
        <v>142.85714285714286</v>
      </c>
    </row>
    <row r="112" spans="1:9" x14ac:dyDescent="0.25">
      <c r="A112" s="332">
        <v>4241</v>
      </c>
      <c r="B112" s="323"/>
      <c r="C112" s="324"/>
      <c r="D112" s="329" t="s">
        <v>97</v>
      </c>
      <c r="E112" s="295">
        <v>0</v>
      </c>
      <c r="F112" s="295">
        <v>700</v>
      </c>
      <c r="G112" s="295">
        <v>1000</v>
      </c>
      <c r="H112" s="62" t="e">
        <f t="shared" si="38"/>
        <v>#DIV/0!</v>
      </c>
      <c r="I112" s="63">
        <f t="shared" si="39"/>
        <v>142.85714285714286</v>
      </c>
    </row>
    <row r="113" spans="1:10" ht="24" customHeight="1" x14ac:dyDescent="0.25">
      <c r="A113" s="403" t="s">
        <v>66</v>
      </c>
      <c r="B113" s="404"/>
      <c r="C113" s="405"/>
      <c r="D113" s="327" t="s">
        <v>109</v>
      </c>
      <c r="E113" s="296">
        <f t="shared" ref="E113:G113" si="52">E114</f>
        <v>0</v>
      </c>
      <c r="F113" s="296">
        <f t="shared" si="52"/>
        <v>0</v>
      </c>
      <c r="G113" s="296">
        <f t="shared" si="52"/>
        <v>0</v>
      </c>
      <c r="H113" s="62" t="e">
        <f t="shared" si="38"/>
        <v>#DIV/0!</v>
      </c>
      <c r="I113" s="63" t="e">
        <f t="shared" si="39"/>
        <v>#DIV/0!</v>
      </c>
    </row>
    <row r="114" spans="1:10" ht="25.5" x14ac:dyDescent="0.25">
      <c r="A114" s="416" t="s">
        <v>38</v>
      </c>
      <c r="B114" s="419"/>
      <c r="C114" s="420"/>
      <c r="D114" s="328" t="s">
        <v>39</v>
      </c>
      <c r="E114" s="298">
        <f t="shared" ref="E114" si="53">E116</f>
        <v>0</v>
      </c>
      <c r="F114" s="298">
        <f t="shared" ref="F114:G114" si="54">F116</f>
        <v>0</v>
      </c>
      <c r="G114" s="298">
        <f t="shared" si="54"/>
        <v>0</v>
      </c>
      <c r="H114" s="62" t="e">
        <f t="shared" si="38"/>
        <v>#DIV/0!</v>
      </c>
      <c r="I114" s="63" t="e">
        <f t="shared" si="39"/>
        <v>#DIV/0!</v>
      </c>
    </row>
    <row r="115" spans="1:10" ht="38.25" x14ac:dyDescent="0.25">
      <c r="A115" s="320">
        <v>45</v>
      </c>
      <c r="B115" s="323"/>
      <c r="C115" s="324"/>
      <c r="D115" s="322" t="s">
        <v>151</v>
      </c>
      <c r="E115" s="294">
        <f t="shared" ref="E115:G115" si="55">E116</f>
        <v>0</v>
      </c>
      <c r="F115" s="294">
        <f t="shared" si="55"/>
        <v>0</v>
      </c>
      <c r="G115" s="294">
        <f t="shared" si="55"/>
        <v>0</v>
      </c>
      <c r="H115" s="62" t="e">
        <f t="shared" si="38"/>
        <v>#DIV/0!</v>
      </c>
      <c r="I115" s="63" t="e">
        <f t="shared" si="39"/>
        <v>#DIV/0!</v>
      </c>
    </row>
    <row r="116" spans="1:10" ht="27" customHeight="1" x14ac:dyDescent="0.25">
      <c r="A116" s="406">
        <v>4511</v>
      </c>
      <c r="B116" s="421"/>
      <c r="C116" s="422"/>
      <c r="D116" s="329" t="s">
        <v>110</v>
      </c>
      <c r="E116" s="295">
        <v>0</v>
      </c>
      <c r="F116" s="295">
        <v>0</v>
      </c>
      <c r="G116" s="295">
        <v>0</v>
      </c>
      <c r="H116" s="62" t="e">
        <f t="shared" si="38"/>
        <v>#DIV/0!</v>
      </c>
      <c r="I116" s="63" t="e">
        <f t="shared" si="39"/>
        <v>#DIV/0!</v>
      </c>
    </row>
    <row r="117" spans="1:10" ht="24" customHeight="1" x14ac:dyDescent="0.25">
      <c r="A117" s="413" t="s">
        <v>35</v>
      </c>
      <c r="B117" s="414"/>
      <c r="C117" s="415"/>
      <c r="D117" s="326" t="s">
        <v>179</v>
      </c>
      <c r="E117" s="317">
        <f t="shared" ref="E117:G117" si="56">E118</f>
        <v>0</v>
      </c>
      <c r="F117" s="317">
        <f t="shared" si="56"/>
        <v>0</v>
      </c>
      <c r="G117" s="317">
        <f t="shared" si="56"/>
        <v>399.62</v>
      </c>
      <c r="H117" s="62" t="e">
        <f t="shared" si="38"/>
        <v>#DIV/0!</v>
      </c>
      <c r="I117" s="63" t="e">
        <f t="shared" si="39"/>
        <v>#DIV/0!</v>
      </c>
    </row>
    <row r="118" spans="1:10" ht="28.5" customHeight="1" x14ac:dyDescent="0.25">
      <c r="A118" s="423" t="s">
        <v>178</v>
      </c>
      <c r="B118" s="424"/>
      <c r="C118" s="425"/>
      <c r="D118" s="331" t="s">
        <v>179</v>
      </c>
      <c r="E118" s="315">
        <f t="shared" ref="E118:G119" si="57">E119</f>
        <v>0</v>
      </c>
      <c r="F118" s="315">
        <f t="shared" si="57"/>
        <v>0</v>
      </c>
      <c r="G118" s="315">
        <f t="shared" si="57"/>
        <v>399.62</v>
      </c>
      <c r="H118" s="62" t="e">
        <f t="shared" si="38"/>
        <v>#DIV/0!</v>
      </c>
      <c r="I118" s="63" t="e">
        <f t="shared" si="39"/>
        <v>#DIV/0!</v>
      </c>
    </row>
    <row r="119" spans="1:10" ht="15.75" customHeight="1" x14ac:dyDescent="0.25">
      <c r="A119" s="416" t="s">
        <v>79</v>
      </c>
      <c r="B119" s="417"/>
      <c r="C119" s="418"/>
      <c r="D119" s="328" t="s">
        <v>13</v>
      </c>
      <c r="E119" s="298">
        <f t="shared" si="57"/>
        <v>0</v>
      </c>
      <c r="F119" s="298">
        <f t="shared" si="57"/>
        <v>0</v>
      </c>
      <c r="G119" s="298">
        <f t="shared" si="57"/>
        <v>399.62</v>
      </c>
      <c r="H119" s="62" t="e">
        <f t="shared" si="38"/>
        <v>#DIV/0!</v>
      </c>
      <c r="I119" s="63" t="e">
        <f t="shared" si="39"/>
        <v>#DIV/0!</v>
      </c>
    </row>
    <row r="120" spans="1:10" ht="15.75" customHeight="1" x14ac:dyDescent="0.25">
      <c r="A120" s="320">
        <v>32</v>
      </c>
      <c r="B120" s="349"/>
      <c r="C120" s="335"/>
      <c r="D120" s="322" t="s">
        <v>26</v>
      </c>
      <c r="E120" s="302">
        <f t="shared" ref="E120:G120" si="58">E121</f>
        <v>0</v>
      </c>
      <c r="F120" s="302">
        <f t="shared" si="58"/>
        <v>0</v>
      </c>
      <c r="G120" s="302">
        <f t="shared" si="58"/>
        <v>399.62</v>
      </c>
      <c r="H120" s="62" t="e">
        <f t="shared" si="38"/>
        <v>#DIV/0!</v>
      </c>
      <c r="I120" s="63" t="e">
        <f t="shared" si="39"/>
        <v>#DIV/0!</v>
      </c>
    </row>
    <row r="121" spans="1:10" ht="27.75" customHeight="1" x14ac:dyDescent="0.25">
      <c r="A121" s="406">
        <v>3232</v>
      </c>
      <c r="B121" s="407"/>
      <c r="C121" s="408"/>
      <c r="D121" s="329" t="s">
        <v>64</v>
      </c>
      <c r="E121" s="295">
        <v>0</v>
      </c>
      <c r="F121" s="295">
        <v>0</v>
      </c>
      <c r="G121" s="295">
        <v>399.62</v>
      </c>
      <c r="H121" s="62" t="e">
        <f t="shared" si="38"/>
        <v>#DIV/0!</v>
      </c>
      <c r="I121" s="63" t="e">
        <f t="shared" si="39"/>
        <v>#DIV/0!</v>
      </c>
    </row>
    <row r="122" spans="1:10" ht="10.5" customHeight="1" x14ac:dyDescent="0.25">
      <c r="A122" s="332"/>
      <c r="B122" s="333"/>
      <c r="C122" s="329"/>
      <c r="D122" s="329"/>
      <c r="E122" s="295"/>
      <c r="F122" s="295"/>
      <c r="G122" s="295"/>
      <c r="H122" s="62"/>
      <c r="I122" s="63"/>
    </row>
    <row r="123" spans="1:10" ht="38.25" x14ac:dyDescent="0.25">
      <c r="A123" s="409" t="s">
        <v>117</v>
      </c>
      <c r="B123" s="407"/>
      <c r="C123" s="408"/>
      <c r="D123" s="322" t="s">
        <v>101</v>
      </c>
      <c r="E123" s="316">
        <f t="shared" ref="E123:G124" si="59">E124</f>
        <v>647399.17999999982</v>
      </c>
      <c r="F123" s="316">
        <f t="shared" si="59"/>
        <v>1267951</v>
      </c>
      <c r="G123" s="316">
        <f t="shared" si="59"/>
        <v>819731.37</v>
      </c>
      <c r="H123" s="62">
        <f t="shared" si="38"/>
        <v>126.6191548157352</v>
      </c>
      <c r="I123" s="63">
        <f t="shared" si="39"/>
        <v>64.650082692469979</v>
      </c>
    </row>
    <row r="124" spans="1:10" ht="38.25" x14ac:dyDescent="0.25">
      <c r="A124" s="410" t="s">
        <v>72</v>
      </c>
      <c r="B124" s="451"/>
      <c r="C124" s="452"/>
      <c r="D124" s="325" t="s">
        <v>73</v>
      </c>
      <c r="E124" s="311">
        <f t="shared" si="59"/>
        <v>647399.17999999982</v>
      </c>
      <c r="F124" s="311">
        <f t="shared" si="59"/>
        <v>1267951</v>
      </c>
      <c r="G124" s="311">
        <f t="shared" si="59"/>
        <v>819731.37</v>
      </c>
      <c r="H124" s="62">
        <f t="shared" si="38"/>
        <v>126.6191548157352</v>
      </c>
      <c r="I124" s="63">
        <f t="shared" si="39"/>
        <v>64.650082692469979</v>
      </c>
    </row>
    <row r="125" spans="1:10" ht="38.25" x14ac:dyDescent="0.25">
      <c r="A125" s="413" t="s">
        <v>67</v>
      </c>
      <c r="B125" s="453"/>
      <c r="C125" s="454"/>
      <c r="D125" s="326" t="s">
        <v>101</v>
      </c>
      <c r="E125" s="312">
        <f>E126+E157+E179+E183+E191+E195+E202+E216+E220</f>
        <v>647399.17999999982</v>
      </c>
      <c r="F125" s="312">
        <f>F126+F157+F177+F179+F183+F191+F195+F202+F216+F220</f>
        <v>1267951</v>
      </c>
      <c r="G125" s="312">
        <f>G126+G157+G177+G179+G183+G191+G195+G202+G216+G220</f>
        <v>819731.37</v>
      </c>
      <c r="H125" s="62">
        <f t="shared" si="38"/>
        <v>126.6191548157352</v>
      </c>
      <c r="I125" s="63">
        <f t="shared" si="39"/>
        <v>64.650082692469979</v>
      </c>
    </row>
    <row r="126" spans="1:10" ht="24.75" customHeight="1" x14ac:dyDescent="0.25">
      <c r="A126" s="423" t="s">
        <v>37</v>
      </c>
      <c r="B126" s="424"/>
      <c r="C126" s="425"/>
      <c r="D126" s="331" t="s">
        <v>16</v>
      </c>
      <c r="E126" s="315">
        <f t="shared" ref="E126:F126" si="60">E127+E140+E153</f>
        <v>1617.99</v>
      </c>
      <c r="F126" s="315">
        <f t="shared" si="60"/>
        <v>7401</v>
      </c>
      <c r="G126" s="315">
        <f t="shared" ref="G126" si="61">G127+G140+G153</f>
        <v>994.35000000000014</v>
      </c>
      <c r="H126" s="62">
        <f t="shared" si="38"/>
        <v>61.455880444254916</v>
      </c>
      <c r="I126" s="63">
        <f t="shared" si="39"/>
        <v>13.435346574787193</v>
      </c>
    </row>
    <row r="127" spans="1:10" ht="15.75" x14ac:dyDescent="0.25">
      <c r="A127" s="416" t="s">
        <v>74</v>
      </c>
      <c r="B127" s="419"/>
      <c r="C127" s="420"/>
      <c r="D127" s="328" t="s">
        <v>75</v>
      </c>
      <c r="E127" s="298">
        <f t="shared" ref="E127:G127" si="62">E128</f>
        <v>16.59</v>
      </c>
      <c r="F127" s="298">
        <f t="shared" si="62"/>
        <v>1901</v>
      </c>
      <c r="G127" s="298">
        <f t="shared" si="62"/>
        <v>0</v>
      </c>
      <c r="H127" s="62">
        <f t="shared" si="38"/>
        <v>0</v>
      </c>
      <c r="I127" s="63">
        <f t="shared" si="39"/>
        <v>0</v>
      </c>
      <c r="J127" s="233" t="s">
        <v>307</v>
      </c>
    </row>
    <row r="128" spans="1:10" ht="15.75" x14ac:dyDescent="0.25">
      <c r="A128" s="320">
        <v>32</v>
      </c>
      <c r="B128" s="333"/>
      <c r="C128" s="329"/>
      <c r="D128" s="322" t="s">
        <v>26</v>
      </c>
      <c r="E128" s="294">
        <f t="shared" ref="E128" si="63">SUM(E129:E137)</f>
        <v>16.59</v>
      </c>
      <c r="F128" s="294">
        <f t="shared" ref="F128" si="64">SUM(F129:F137)</f>
        <v>1901</v>
      </c>
      <c r="G128" s="294">
        <f t="shared" ref="G128" si="65">SUM(G129:G137)</f>
        <v>0</v>
      </c>
      <c r="H128" s="62">
        <f t="shared" si="38"/>
        <v>0</v>
      </c>
      <c r="I128" s="63">
        <f t="shared" si="39"/>
        <v>0</v>
      </c>
      <c r="J128" s="233"/>
    </row>
    <row r="129" spans="1:10" x14ac:dyDescent="0.25">
      <c r="A129" s="406">
        <v>3211</v>
      </c>
      <c r="B129" s="421"/>
      <c r="C129" s="422"/>
      <c r="D129" s="329" t="s">
        <v>40</v>
      </c>
      <c r="E129" s="295">
        <v>0</v>
      </c>
      <c r="F129" s="295">
        <v>300</v>
      </c>
      <c r="G129" s="295">
        <v>0</v>
      </c>
      <c r="H129" s="62" t="e">
        <f t="shared" si="38"/>
        <v>#DIV/0!</v>
      </c>
      <c r="I129" s="63">
        <f t="shared" si="39"/>
        <v>0</v>
      </c>
      <c r="J129" s="233"/>
    </row>
    <row r="130" spans="1:10" ht="25.5" x14ac:dyDescent="0.25">
      <c r="A130" s="406">
        <v>3221</v>
      </c>
      <c r="B130" s="421"/>
      <c r="C130" s="422"/>
      <c r="D130" s="329" t="s">
        <v>142</v>
      </c>
      <c r="E130" s="295">
        <v>0</v>
      </c>
      <c r="F130" s="295">
        <v>401</v>
      </c>
      <c r="G130" s="295">
        <v>0</v>
      </c>
      <c r="H130" s="62" t="e">
        <f t="shared" si="38"/>
        <v>#DIV/0!</v>
      </c>
      <c r="I130" s="63">
        <f t="shared" si="39"/>
        <v>0</v>
      </c>
      <c r="J130" s="233"/>
    </row>
    <row r="131" spans="1:10" ht="24.75" customHeight="1" x14ac:dyDescent="0.25">
      <c r="A131" s="406">
        <v>3224</v>
      </c>
      <c r="B131" s="421"/>
      <c r="C131" s="422"/>
      <c r="D131" s="329" t="s">
        <v>143</v>
      </c>
      <c r="E131" s="295">
        <v>0</v>
      </c>
      <c r="F131" s="295">
        <v>100</v>
      </c>
      <c r="G131" s="295">
        <v>0</v>
      </c>
      <c r="H131" s="62" t="e">
        <f t="shared" si="38"/>
        <v>#DIV/0!</v>
      </c>
      <c r="I131" s="63">
        <f t="shared" si="39"/>
        <v>0</v>
      </c>
      <c r="J131" s="233"/>
    </row>
    <row r="132" spans="1:10" ht="25.5" x14ac:dyDescent="0.25">
      <c r="A132" s="406">
        <v>3232</v>
      </c>
      <c r="B132" s="421"/>
      <c r="C132" s="422"/>
      <c r="D132" s="329" t="s">
        <v>64</v>
      </c>
      <c r="E132" s="295">
        <v>0</v>
      </c>
      <c r="F132" s="295">
        <v>100</v>
      </c>
      <c r="G132" s="295">
        <v>0</v>
      </c>
      <c r="H132" s="62" t="e">
        <f t="shared" si="38"/>
        <v>#DIV/0!</v>
      </c>
      <c r="I132" s="63">
        <f t="shared" si="39"/>
        <v>0</v>
      </c>
      <c r="J132" s="233"/>
    </row>
    <row r="133" spans="1:10" ht="19.5" customHeight="1" x14ac:dyDescent="0.25">
      <c r="A133" s="332">
        <v>3233</v>
      </c>
      <c r="B133" s="333"/>
      <c r="C133" s="329"/>
      <c r="D133" s="329" t="s">
        <v>50</v>
      </c>
      <c r="E133" s="295">
        <v>0</v>
      </c>
      <c r="F133" s="295">
        <v>100</v>
      </c>
      <c r="G133" s="295">
        <v>0</v>
      </c>
      <c r="H133" s="62" t="e">
        <f t="shared" si="38"/>
        <v>#DIV/0!</v>
      </c>
      <c r="I133" s="63">
        <f t="shared" si="39"/>
        <v>0</v>
      </c>
      <c r="J133" s="233"/>
    </row>
    <row r="134" spans="1:10" x14ac:dyDescent="0.25">
      <c r="A134" s="406">
        <v>3237</v>
      </c>
      <c r="B134" s="421"/>
      <c r="C134" s="422"/>
      <c r="D134" s="329" t="s">
        <v>54</v>
      </c>
      <c r="E134" s="295">
        <v>0</v>
      </c>
      <c r="F134" s="295">
        <v>100</v>
      </c>
      <c r="G134" s="295">
        <v>0</v>
      </c>
      <c r="H134" s="62" t="e">
        <f t="shared" si="38"/>
        <v>#DIV/0!</v>
      </c>
      <c r="I134" s="63">
        <f t="shared" si="39"/>
        <v>0</v>
      </c>
      <c r="J134" s="233"/>
    </row>
    <row r="135" spans="1:10" x14ac:dyDescent="0.25">
      <c r="A135" s="406">
        <v>3293</v>
      </c>
      <c r="B135" s="421"/>
      <c r="C135" s="422"/>
      <c r="D135" s="329" t="s">
        <v>58</v>
      </c>
      <c r="E135" s="295">
        <v>0</v>
      </c>
      <c r="F135" s="295">
        <v>100</v>
      </c>
      <c r="G135" s="295">
        <v>0</v>
      </c>
      <c r="H135" s="62" t="e">
        <f t="shared" si="38"/>
        <v>#DIV/0!</v>
      </c>
      <c r="I135" s="63">
        <f t="shared" si="39"/>
        <v>0</v>
      </c>
      <c r="J135" s="233"/>
    </row>
    <row r="136" spans="1:10" x14ac:dyDescent="0.25">
      <c r="A136" s="332">
        <v>3295</v>
      </c>
      <c r="B136" s="333"/>
      <c r="C136" s="329"/>
      <c r="D136" s="329" t="s">
        <v>60</v>
      </c>
      <c r="E136" s="295">
        <v>16.59</v>
      </c>
      <c r="F136" s="295">
        <v>100</v>
      </c>
      <c r="G136" s="295">
        <v>0</v>
      </c>
      <c r="H136" s="62">
        <f t="shared" si="38"/>
        <v>0</v>
      </c>
      <c r="I136" s="63">
        <f t="shared" si="39"/>
        <v>0</v>
      </c>
      <c r="J136" s="233"/>
    </row>
    <row r="137" spans="1:10" ht="25.5" x14ac:dyDescent="0.25">
      <c r="A137" s="406">
        <v>3299</v>
      </c>
      <c r="B137" s="421"/>
      <c r="C137" s="422"/>
      <c r="D137" s="329" t="s">
        <v>61</v>
      </c>
      <c r="E137" s="295">
        <v>0</v>
      </c>
      <c r="F137" s="295">
        <v>600</v>
      </c>
      <c r="G137" s="295">
        <v>0</v>
      </c>
      <c r="H137" s="62" t="e">
        <f t="shared" si="38"/>
        <v>#DIV/0!</v>
      </c>
      <c r="I137" s="63">
        <f t="shared" si="39"/>
        <v>0</v>
      </c>
      <c r="J137" s="233"/>
    </row>
    <row r="138" spans="1:10" ht="38.25" customHeight="1" x14ac:dyDescent="0.25">
      <c r="A138" s="320">
        <v>37</v>
      </c>
      <c r="B138" s="333"/>
      <c r="C138" s="329"/>
      <c r="D138" s="335" t="s">
        <v>171</v>
      </c>
      <c r="E138" s="302">
        <f t="shared" ref="E138:G138" si="66">E139</f>
        <v>0</v>
      </c>
      <c r="F138" s="302">
        <f t="shared" si="66"/>
        <v>0</v>
      </c>
      <c r="G138" s="302">
        <f t="shared" si="66"/>
        <v>0</v>
      </c>
      <c r="H138" s="62" t="e">
        <f t="shared" si="38"/>
        <v>#DIV/0!</v>
      </c>
      <c r="I138" s="63" t="e">
        <f t="shared" si="39"/>
        <v>#DIV/0!</v>
      </c>
      <c r="J138" s="233"/>
    </row>
    <row r="139" spans="1:10" ht="30.75" customHeight="1" x14ac:dyDescent="0.25">
      <c r="A139" s="332">
        <v>3722</v>
      </c>
      <c r="B139" s="333"/>
      <c r="C139" s="329"/>
      <c r="D139" s="329" t="s">
        <v>124</v>
      </c>
      <c r="E139" s="302">
        <v>0</v>
      </c>
      <c r="F139" s="302">
        <v>0</v>
      </c>
      <c r="G139" s="302">
        <v>0</v>
      </c>
      <c r="H139" s="62" t="e">
        <f t="shared" si="38"/>
        <v>#DIV/0!</v>
      </c>
      <c r="I139" s="63" t="e">
        <f t="shared" si="39"/>
        <v>#DIV/0!</v>
      </c>
      <c r="J139" s="233"/>
    </row>
    <row r="140" spans="1:10" ht="25.5" x14ac:dyDescent="0.25">
      <c r="A140" s="416" t="s">
        <v>91</v>
      </c>
      <c r="B140" s="419"/>
      <c r="C140" s="420"/>
      <c r="D140" s="328" t="s">
        <v>126</v>
      </c>
      <c r="E140" s="298">
        <f t="shared" ref="E140:F140" si="67">E141+E147</f>
        <v>1601.4</v>
      </c>
      <c r="F140" s="298">
        <f t="shared" si="67"/>
        <v>4500</v>
      </c>
      <c r="G140" s="298">
        <f t="shared" ref="G140" si="68">G141+G147</f>
        <v>332.64000000000004</v>
      </c>
      <c r="H140" s="62">
        <f t="shared" si="38"/>
        <v>20.771824653428254</v>
      </c>
      <c r="I140" s="63">
        <f t="shared" si="39"/>
        <v>7.3920000000000012</v>
      </c>
      <c r="J140" s="233" t="s">
        <v>307</v>
      </c>
    </row>
    <row r="141" spans="1:10" ht="15.75" x14ac:dyDescent="0.25">
      <c r="A141" s="320">
        <v>32</v>
      </c>
      <c r="B141" s="333"/>
      <c r="C141" s="329"/>
      <c r="D141" s="322" t="s">
        <v>26</v>
      </c>
      <c r="E141" s="294">
        <f t="shared" ref="E141:F141" si="69">SUM(E142:E146)</f>
        <v>1601.4</v>
      </c>
      <c r="F141" s="294">
        <f t="shared" si="69"/>
        <v>4350</v>
      </c>
      <c r="G141" s="294">
        <f>SUM(G142:G146)</f>
        <v>331.72</v>
      </c>
      <c r="H141" s="62">
        <f t="shared" si="38"/>
        <v>20.7143749219433</v>
      </c>
      <c r="I141" s="63">
        <f t="shared" si="39"/>
        <v>7.6257471264367824</v>
      </c>
    </row>
    <row r="142" spans="1:10" x14ac:dyDescent="0.25">
      <c r="A142" s="406">
        <v>3211</v>
      </c>
      <c r="B142" s="407"/>
      <c r="C142" s="408"/>
      <c r="D142" s="329" t="s">
        <v>40</v>
      </c>
      <c r="E142" s="302">
        <v>0</v>
      </c>
      <c r="F142" s="302">
        <v>0</v>
      </c>
      <c r="G142" s="302">
        <v>0</v>
      </c>
      <c r="H142" s="62" t="e">
        <f t="shared" si="38"/>
        <v>#DIV/0!</v>
      </c>
      <c r="I142" s="63" t="e">
        <f t="shared" si="39"/>
        <v>#DIV/0!</v>
      </c>
    </row>
    <row r="143" spans="1:10" ht="25.5" customHeight="1" x14ac:dyDescent="0.25">
      <c r="A143" s="332">
        <v>3221</v>
      </c>
      <c r="B143" s="323"/>
      <c r="C143" s="324"/>
      <c r="D143" s="329" t="s">
        <v>180</v>
      </c>
      <c r="E143" s="302">
        <v>0</v>
      </c>
      <c r="F143" s="302">
        <v>0</v>
      </c>
      <c r="G143" s="302">
        <v>0</v>
      </c>
      <c r="H143" s="62" t="e">
        <f t="shared" si="38"/>
        <v>#DIV/0!</v>
      </c>
      <c r="I143" s="63" t="e">
        <f t="shared" si="39"/>
        <v>#DIV/0!</v>
      </c>
    </row>
    <row r="144" spans="1:10" ht="25.5" x14ac:dyDescent="0.25">
      <c r="A144" s="406">
        <v>3232</v>
      </c>
      <c r="B144" s="407"/>
      <c r="C144" s="408"/>
      <c r="D144" s="329" t="s">
        <v>64</v>
      </c>
      <c r="E144" s="295">
        <v>0</v>
      </c>
      <c r="F144" s="295">
        <v>0</v>
      </c>
      <c r="G144" s="295">
        <v>0</v>
      </c>
      <c r="H144" s="62" t="e">
        <f t="shared" si="38"/>
        <v>#DIV/0!</v>
      </c>
      <c r="I144" s="63" t="e">
        <f t="shared" si="39"/>
        <v>#DIV/0!</v>
      </c>
    </row>
    <row r="145" spans="1:10" x14ac:dyDescent="0.25">
      <c r="A145" s="332" t="s">
        <v>186</v>
      </c>
      <c r="B145" s="323"/>
      <c r="C145" s="324"/>
      <c r="D145" s="329" t="s">
        <v>57</v>
      </c>
      <c r="E145" s="302">
        <v>0</v>
      </c>
      <c r="F145" s="302">
        <v>0</v>
      </c>
      <c r="G145" s="302">
        <v>0</v>
      </c>
      <c r="H145" s="62" t="e">
        <f t="shared" si="38"/>
        <v>#DIV/0!</v>
      </c>
      <c r="I145" s="63" t="e">
        <f t="shared" si="39"/>
        <v>#DIV/0!</v>
      </c>
    </row>
    <row r="146" spans="1:10" ht="25.5" x14ac:dyDescent="0.25">
      <c r="A146" s="332">
        <v>3299</v>
      </c>
      <c r="B146" s="323"/>
      <c r="C146" s="324"/>
      <c r="D146" s="329" t="s">
        <v>61</v>
      </c>
      <c r="E146" s="295">
        <v>1601.4</v>
      </c>
      <c r="F146" s="295">
        <v>4350</v>
      </c>
      <c r="G146" s="295">
        <v>331.72</v>
      </c>
      <c r="H146" s="62">
        <f t="shared" si="38"/>
        <v>20.7143749219433</v>
      </c>
      <c r="I146" s="63">
        <f t="shared" si="39"/>
        <v>7.6257471264367824</v>
      </c>
    </row>
    <row r="147" spans="1:10" ht="15.75" x14ac:dyDescent="0.25">
      <c r="A147" s="320">
        <v>38</v>
      </c>
      <c r="B147" s="323"/>
      <c r="C147" s="324"/>
      <c r="D147" s="322" t="s">
        <v>154</v>
      </c>
      <c r="E147" s="294">
        <f t="shared" ref="E147:F147" si="70">E148</f>
        <v>0</v>
      </c>
      <c r="F147" s="294">
        <f t="shared" si="70"/>
        <v>150</v>
      </c>
      <c r="G147" s="294">
        <f>G149</f>
        <v>0.92</v>
      </c>
      <c r="H147" s="62" t="e">
        <f t="shared" si="38"/>
        <v>#DIV/0!</v>
      </c>
      <c r="I147" s="63">
        <f t="shared" si="39"/>
        <v>0.6133333333333334</v>
      </c>
    </row>
    <row r="148" spans="1:10" x14ac:dyDescent="0.25">
      <c r="A148" s="332">
        <v>3811</v>
      </c>
      <c r="B148" s="323"/>
      <c r="C148" s="324"/>
      <c r="D148" s="329" t="s">
        <v>144</v>
      </c>
      <c r="E148" s="302">
        <v>0</v>
      </c>
      <c r="F148" s="302">
        <v>150</v>
      </c>
      <c r="G148" s="302">
        <v>0</v>
      </c>
      <c r="H148" s="62" t="e">
        <f t="shared" si="38"/>
        <v>#DIV/0!</v>
      </c>
      <c r="I148" s="63">
        <f t="shared" si="39"/>
        <v>0</v>
      </c>
    </row>
    <row r="149" spans="1:10" x14ac:dyDescent="0.25">
      <c r="A149" s="332">
        <v>3812</v>
      </c>
      <c r="B149" s="323"/>
      <c r="C149" s="324"/>
      <c r="D149" s="329" t="s">
        <v>239</v>
      </c>
      <c r="E149" s="302">
        <v>0</v>
      </c>
      <c r="F149" s="302">
        <v>0</v>
      </c>
      <c r="G149" s="302">
        <v>0.92</v>
      </c>
      <c r="H149" s="62"/>
      <c r="I149" s="63"/>
    </row>
    <row r="150" spans="1:10" x14ac:dyDescent="0.25">
      <c r="A150" s="320">
        <v>42</v>
      </c>
      <c r="B150" s="323"/>
      <c r="C150" s="324"/>
      <c r="D150" s="322" t="s">
        <v>96</v>
      </c>
      <c r="E150" s="302">
        <f t="shared" ref="E150:G150" si="71">E151</f>
        <v>0</v>
      </c>
      <c r="F150" s="302">
        <f t="shared" si="71"/>
        <v>0</v>
      </c>
      <c r="G150" s="302">
        <f t="shared" si="71"/>
        <v>0</v>
      </c>
      <c r="H150" s="62" t="e">
        <f t="shared" si="38"/>
        <v>#DIV/0!</v>
      </c>
      <c r="I150" s="63" t="e">
        <f t="shared" si="39"/>
        <v>#DIV/0!</v>
      </c>
    </row>
    <row r="151" spans="1:10" x14ac:dyDescent="0.25">
      <c r="A151" s="332">
        <v>4221</v>
      </c>
      <c r="B151" s="323"/>
      <c r="C151" s="324"/>
      <c r="D151" s="329" t="s">
        <v>181</v>
      </c>
      <c r="E151" s="302">
        <v>0</v>
      </c>
      <c r="F151" s="302">
        <v>0</v>
      </c>
      <c r="G151" s="302">
        <v>0</v>
      </c>
      <c r="H151" s="62" t="e">
        <f t="shared" si="38"/>
        <v>#DIV/0!</v>
      </c>
      <c r="I151" s="63" t="e">
        <f t="shared" si="39"/>
        <v>#DIV/0!</v>
      </c>
    </row>
    <row r="152" spans="1:10" ht="10.5" customHeight="1" x14ac:dyDescent="0.25">
      <c r="A152" s="332"/>
      <c r="B152" s="323"/>
      <c r="C152" s="324"/>
      <c r="D152" s="329"/>
      <c r="E152" s="295"/>
      <c r="F152" s="295"/>
      <c r="G152" s="295"/>
      <c r="H152" s="62" t="e">
        <f t="shared" si="38"/>
        <v>#DIV/0!</v>
      </c>
      <c r="I152" s="63" t="e">
        <f t="shared" si="39"/>
        <v>#DIV/0!</v>
      </c>
    </row>
    <row r="153" spans="1:10" ht="15.75" x14ac:dyDescent="0.25">
      <c r="A153" s="416" t="s">
        <v>76</v>
      </c>
      <c r="B153" s="419"/>
      <c r="C153" s="420"/>
      <c r="D153" s="328" t="s">
        <v>85</v>
      </c>
      <c r="E153" s="298">
        <f t="shared" ref="E153:G154" si="72">E154</f>
        <v>0</v>
      </c>
      <c r="F153" s="298">
        <f t="shared" si="72"/>
        <v>1000</v>
      </c>
      <c r="G153" s="298">
        <f t="shared" si="72"/>
        <v>661.71</v>
      </c>
      <c r="H153" s="62" t="e">
        <f t="shared" si="38"/>
        <v>#DIV/0!</v>
      </c>
      <c r="I153" s="63">
        <f t="shared" si="39"/>
        <v>66.171000000000006</v>
      </c>
      <c r="J153" s="233" t="s">
        <v>307</v>
      </c>
    </row>
    <row r="154" spans="1:10" s="6" customFormat="1" ht="15.75" x14ac:dyDescent="0.25">
      <c r="A154" s="320">
        <v>32</v>
      </c>
      <c r="B154" s="349"/>
      <c r="C154" s="335"/>
      <c r="D154" s="322" t="s">
        <v>26</v>
      </c>
      <c r="E154" s="294">
        <f t="shared" si="72"/>
        <v>0</v>
      </c>
      <c r="F154" s="294">
        <f t="shared" si="72"/>
        <v>1000</v>
      </c>
      <c r="G154" s="294">
        <f t="shared" si="72"/>
        <v>661.71</v>
      </c>
      <c r="H154" s="62" t="e">
        <f t="shared" ref="H154:H219" si="73">SUM(G154/E154*100)</f>
        <v>#DIV/0!</v>
      </c>
      <c r="I154" s="63">
        <f t="shared" ref="I154:I219" si="74">SUM(G154/F154*100)</f>
        <v>66.171000000000006</v>
      </c>
      <c r="J154" s="234"/>
    </row>
    <row r="155" spans="1:10" ht="25.5" x14ac:dyDescent="0.25">
      <c r="A155" s="406">
        <v>3299</v>
      </c>
      <c r="B155" s="421"/>
      <c r="C155" s="422"/>
      <c r="D155" s="329" t="s">
        <v>61</v>
      </c>
      <c r="E155" s="295">
        <v>0</v>
      </c>
      <c r="F155" s="295">
        <v>1000</v>
      </c>
      <c r="G155" s="295">
        <v>661.71</v>
      </c>
      <c r="H155" s="62" t="e">
        <f t="shared" si="73"/>
        <v>#DIV/0!</v>
      </c>
      <c r="I155" s="63">
        <f t="shared" si="74"/>
        <v>66.171000000000006</v>
      </c>
      <c r="J155" s="233"/>
    </row>
    <row r="156" spans="1:10" ht="9" customHeight="1" x14ac:dyDescent="0.25">
      <c r="A156" s="332"/>
      <c r="B156" s="333"/>
      <c r="C156" s="329"/>
      <c r="D156" s="329"/>
      <c r="E156" s="302"/>
      <c r="F156" s="302"/>
      <c r="G156" s="302"/>
      <c r="H156" s="62"/>
      <c r="I156" s="63"/>
      <c r="J156" s="233"/>
    </row>
    <row r="157" spans="1:10" ht="27" customHeight="1" x14ac:dyDescent="0.25">
      <c r="A157" s="423" t="s">
        <v>41</v>
      </c>
      <c r="B157" s="424"/>
      <c r="C157" s="425"/>
      <c r="D157" s="331" t="s">
        <v>78</v>
      </c>
      <c r="E157" s="315">
        <f t="shared" ref="E157:G157" si="75">E158</f>
        <v>636772.99999999988</v>
      </c>
      <c r="F157" s="315">
        <f t="shared" si="75"/>
        <v>1228750</v>
      </c>
      <c r="G157" s="315">
        <f t="shared" si="75"/>
        <v>814153.73</v>
      </c>
      <c r="H157" s="62">
        <f t="shared" si="73"/>
        <v>127.85619522184517</v>
      </c>
      <c r="I157" s="63">
        <f t="shared" si="74"/>
        <v>66.258696236012199</v>
      </c>
      <c r="J157" s="233"/>
    </row>
    <row r="158" spans="1:10" ht="15.75" x14ac:dyDescent="0.25">
      <c r="A158" s="416" t="s">
        <v>81</v>
      </c>
      <c r="B158" s="419"/>
      <c r="C158" s="420"/>
      <c r="D158" s="328" t="s">
        <v>82</v>
      </c>
      <c r="E158" s="298">
        <f>E159+E166+E173+E177</f>
        <v>636772.99999999988</v>
      </c>
      <c r="F158" s="298">
        <f>F159+F166+F173</f>
        <v>1228750</v>
      </c>
      <c r="G158" s="298">
        <f>G159+G166+G173</f>
        <v>814153.73</v>
      </c>
      <c r="H158" s="62">
        <f t="shared" si="73"/>
        <v>127.85619522184517</v>
      </c>
      <c r="I158" s="63">
        <f t="shared" si="74"/>
        <v>66.258696236012199</v>
      </c>
      <c r="J158" s="233" t="s">
        <v>307</v>
      </c>
    </row>
    <row r="159" spans="1:10" ht="15.75" x14ac:dyDescent="0.25">
      <c r="A159" s="320">
        <v>31</v>
      </c>
      <c r="B159" s="333"/>
      <c r="C159" s="329"/>
      <c r="D159" s="322" t="s">
        <v>17</v>
      </c>
      <c r="E159" s="294">
        <f t="shared" ref="E159:F159" si="76">SUM(E160:E165)</f>
        <v>633240.64999999991</v>
      </c>
      <c r="F159" s="294">
        <f t="shared" si="76"/>
        <v>1228500</v>
      </c>
      <c r="G159" s="294">
        <f t="shared" ref="G159" si="77">SUM(G160:G165)</f>
        <v>813130.23999999999</v>
      </c>
      <c r="H159" s="62">
        <f t="shared" si="73"/>
        <v>128.40777672753637</v>
      </c>
      <c r="I159" s="63">
        <f t="shared" si="74"/>
        <v>66.188867724867734</v>
      </c>
    </row>
    <row r="160" spans="1:10" x14ac:dyDescent="0.25">
      <c r="A160" s="406">
        <v>3111</v>
      </c>
      <c r="B160" s="421"/>
      <c r="C160" s="422"/>
      <c r="D160" s="329" t="s">
        <v>80</v>
      </c>
      <c r="E160" s="295">
        <v>463988.93</v>
      </c>
      <c r="F160" s="295">
        <v>930000</v>
      </c>
      <c r="G160" s="295">
        <v>620411.24</v>
      </c>
      <c r="H160" s="62">
        <f t="shared" si="73"/>
        <v>133.71250904628263</v>
      </c>
      <c r="I160" s="63">
        <f t="shared" si="74"/>
        <v>66.710886021505374</v>
      </c>
    </row>
    <row r="161" spans="1:10" x14ac:dyDescent="0.25">
      <c r="A161" s="332">
        <v>3113</v>
      </c>
      <c r="B161" s="333"/>
      <c r="C161" s="329"/>
      <c r="D161" s="329" t="s">
        <v>134</v>
      </c>
      <c r="E161" s="295">
        <v>57253.56</v>
      </c>
      <c r="F161" s="295">
        <v>90000</v>
      </c>
      <c r="G161" s="295">
        <v>44632.04</v>
      </c>
      <c r="H161" s="62">
        <f t="shared" si="73"/>
        <v>77.95504768611768</v>
      </c>
      <c r="I161" s="63">
        <f t="shared" si="74"/>
        <v>49.591155555555552</v>
      </c>
    </row>
    <row r="162" spans="1:10" x14ac:dyDescent="0.25">
      <c r="A162" s="332">
        <v>3114</v>
      </c>
      <c r="B162" s="333"/>
      <c r="C162" s="329"/>
      <c r="D162" s="329" t="s">
        <v>133</v>
      </c>
      <c r="E162" s="295">
        <v>5291</v>
      </c>
      <c r="F162" s="295">
        <v>8480</v>
      </c>
      <c r="G162" s="295">
        <v>8937.58</v>
      </c>
      <c r="H162" s="62">
        <f t="shared" si="73"/>
        <v>168.92043092043093</v>
      </c>
      <c r="I162" s="63">
        <f t="shared" si="74"/>
        <v>105.39599056603774</v>
      </c>
    </row>
    <row r="163" spans="1:10" x14ac:dyDescent="0.25">
      <c r="A163" s="406">
        <v>3121</v>
      </c>
      <c r="B163" s="421"/>
      <c r="C163" s="422"/>
      <c r="D163" s="329" t="s">
        <v>83</v>
      </c>
      <c r="E163" s="295">
        <v>21586.69</v>
      </c>
      <c r="F163" s="295">
        <v>45000</v>
      </c>
      <c r="G163" s="295">
        <v>30342</v>
      </c>
      <c r="H163" s="62">
        <f t="shared" si="73"/>
        <v>140.55883509699726</v>
      </c>
      <c r="I163" s="63">
        <f t="shared" si="74"/>
        <v>67.426666666666662</v>
      </c>
    </row>
    <row r="164" spans="1:10" ht="25.5" customHeight="1" x14ac:dyDescent="0.25">
      <c r="A164" s="406">
        <v>3132</v>
      </c>
      <c r="B164" s="421"/>
      <c r="C164" s="422"/>
      <c r="D164" s="329" t="s">
        <v>84</v>
      </c>
      <c r="E164" s="295">
        <v>85120.47</v>
      </c>
      <c r="F164" s="295">
        <v>155000</v>
      </c>
      <c r="G164" s="295">
        <v>108791.6</v>
      </c>
      <c r="H164" s="62">
        <f t="shared" si="73"/>
        <v>127.80897473897876</v>
      </c>
      <c r="I164" s="63">
        <f t="shared" si="74"/>
        <v>70.188129032258075</v>
      </c>
    </row>
    <row r="165" spans="1:10" ht="26.25" customHeight="1" x14ac:dyDescent="0.25">
      <c r="A165" s="332">
        <v>3133</v>
      </c>
      <c r="B165" s="333"/>
      <c r="C165" s="329"/>
      <c r="D165" s="329" t="s">
        <v>145</v>
      </c>
      <c r="E165" s="295">
        <v>0</v>
      </c>
      <c r="F165" s="295">
        <v>20</v>
      </c>
      <c r="G165" s="295">
        <v>15.78</v>
      </c>
      <c r="H165" s="62" t="e">
        <f t="shared" si="73"/>
        <v>#DIV/0!</v>
      </c>
      <c r="I165" s="63">
        <f t="shared" si="74"/>
        <v>78.899999999999991</v>
      </c>
    </row>
    <row r="166" spans="1:10" ht="15.75" customHeight="1" x14ac:dyDescent="0.25">
      <c r="A166" s="320">
        <v>32</v>
      </c>
      <c r="B166" s="333"/>
      <c r="C166" s="329"/>
      <c r="D166" s="322" t="s">
        <v>26</v>
      </c>
      <c r="E166" s="294">
        <f t="shared" ref="E166:F166" si="78">SUM(E167:E172)</f>
        <v>3058.12</v>
      </c>
      <c r="F166" s="294">
        <f t="shared" si="78"/>
        <v>200</v>
      </c>
      <c r="G166" s="294">
        <f t="shared" ref="G166" si="79">SUM(G167:G172)</f>
        <v>463.89</v>
      </c>
      <c r="H166" s="62">
        <f t="shared" si="73"/>
        <v>15.169123513792787</v>
      </c>
      <c r="I166" s="63">
        <f t="shared" si="74"/>
        <v>231.94499999999999</v>
      </c>
    </row>
    <row r="167" spans="1:10" x14ac:dyDescent="0.25">
      <c r="A167" s="332">
        <v>3211</v>
      </c>
      <c r="B167" s="323"/>
      <c r="C167" s="324"/>
      <c r="D167" s="329" t="s">
        <v>40</v>
      </c>
      <c r="E167" s="295">
        <v>0</v>
      </c>
      <c r="F167" s="295">
        <v>0</v>
      </c>
      <c r="G167" s="295">
        <v>0</v>
      </c>
      <c r="H167" s="62" t="e">
        <f t="shared" si="73"/>
        <v>#DIV/0!</v>
      </c>
      <c r="I167" s="63" t="e">
        <f t="shared" si="74"/>
        <v>#DIV/0!</v>
      </c>
    </row>
    <row r="168" spans="1:10" x14ac:dyDescent="0.25">
      <c r="A168" s="332">
        <v>3221</v>
      </c>
      <c r="B168" s="323"/>
      <c r="C168" s="324"/>
      <c r="D168" s="329" t="s">
        <v>183</v>
      </c>
      <c r="E168" s="295">
        <v>0</v>
      </c>
      <c r="F168" s="295">
        <v>0</v>
      </c>
      <c r="G168" s="295">
        <v>0</v>
      </c>
      <c r="H168" s="62" t="e">
        <f t="shared" si="73"/>
        <v>#DIV/0!</v>
      </c>
      <c r="I168" s="63" t="e">
        <f t="shared" si="74"/>
        <v>#DIV/0!</v>
      </c>
    </row>
    <row r="169" spans="1:10" ht="25.5" x14ac:dyDescent="0.25">
      <c r="A169" s="332">
        <v>3236</v>
      </c>
      <c r="B169" s="323"/>
      <c r="C169" s="324"/>
      <c r="D169" s="329" t="s">
        <v>53</v>
      </c>
      <c r="E169" s="295">
        <v>0</v>
      </c>
      <c r="F169" s="295">
        <v>0</v>
      </c>
      <c r="G169" s="295">
        <v>0</v>
      </c>
      <c r="H169" s="62" t="e">
        <f t="shared" si="73"/>
        <v>#DIV/0!</v>
      </c>
      <c r="I169" s="63" t="e">
        <f t="shared" si="74"/>
        <v>#DIV/0!</v>
      </c>
    </row>
    <row r="170" spans="1:10" x14ac:dyDescent="0.25">
      <c r="A170" s="406">
        <v>3295</v>
      </c>
      <c r="B170" s="421"/>
      <c r="C170" s="422"/>
      <c r="D170" s="329" t="s">
        <v>60</v>
      </c>
      <c r="E170" s="295">
        <v>980</v>
      </c>
      <c r="F170" s="295">
        <v>100</v>
      </c>
      <c r="G170" s="295">
        <v>99.55</v>
      </c>
      <c r="H170" s="62">
        <f t="shared" si="73"/>
        <v>10.158163265306122</v>
      </c>
      <c r="I170" s="63">
        <f t="shared" si="74"/>
        <v>99.55</v>
      </c>
    </row>
    <row r="171" spans="1:10" x14ac:dyDescent="0.25">
      <c r="A171" s="332">
        <v>3296</v>
      </c>
      <c r="B171" s="333"/>
      <c r="C171" s="329"/>
      <c r="D171" s="329" t="s">
        <v>146</v>
      </c>
      <c r="E171" s="302">
        <v>0</v>
      </c>
      <c r="F171" s="302">
        <v>100</v>
      </c>
      <c r="G171" s="302">
        <v>364.34</v>
      </c>
      <c r="H171" s="62" t="e">
        <f t="shared" si="73"/>
        <v>#DIV/0!</v>
      </c>
      <c r="I171" s="63">
        <f t="shared" si="74"/>
        <v>364.34</v>
      </c>
    </row>
    <row r="172" spans="1:10" ht="25.5" x14ac:dyDescent="0.25">
      <c r="A172" s="332">
        <v>3299</v>
      </c>
      <c r="B172" s="333"/>
      <c r="C172" s="329"/>
      <c r="D172" s="329" t="s">
        <v>61</v>
      </c>
      <c r="E172" s="302">
        <v>2078.12</v>
      </c>
      <c r="F172" s="302">
        <v>0</v>
      </c>
      <c r="G172" s="302">
        <v>0</v>
      </c>
      <c r="H172" s="62">
        <f t="shared" si="73"/>
        <v>0</v>
      </c>
      <c r="I172" s="63" t="e">
        <f t="shared" si="74"/>
        <v>#DIV/0!</v>
      </c>
    </row>
    <row r="173" spans="1:10" ht="15.75" x14ac:dyDescent="0.25">
      <c r="A173" s="320">
        <v>34</v>
      </c>
      <c r="B173" s="333"/>
      <c r="C173" s="329"/>
      <c r="D173" s="322" t="s">
        <v>152</v>
      </c>
      <c r="E173" s="294">
        <f t="shared" ref="E173:G173" si="80">E174</f>
        <v>0</v>
      </c>
      <c r="F173" s="294">
        <f t="shared" si="80"/>
        <v>50</v>
      </c>
      <c r="G173" s="294">
        <f t="shared" si="80"/>
        <v>559.6</v>
      </c>
      <c r="H173" s="62" t="e">
        <f t="shared" si="73"/>
        <v>#DIV/0!</v>
      </c>
      <c r="I173" s="63">
        <f t="shared" si="74"/>
        <v>1119.2</v>
      </c>
    </row>
    <row r="174" spans="1:10" x14ac:dyDescent="0.25">
      <c r="A174" s="332">
        <v>3433</v>
      </c>
      <c r="B174" s="333"/>
      <c r="C174" s="329"/>
      <c r="D174" s="329" t="s">
        <v>77</v>
      </c>
      <c r="E174" s="302">
        <v>0</v>
      </c>
      <c r="F174" s="302">
        <v>50</v>
      </c>
      <c r="G174" s="302">
        <v>559.6</v>
      </c>
      <c r="H174" s="62" t="e">
        <f t="shared" si="73"/>
        <v>#DIV/0!</v>
      </c>
      <c r="I174" s="63">
        <f t="shared" si="74"/>
        <v>1119.2</v>
      </c>
    </row>
    <row r="175" spans="1:10" ht="38.25" x14ac:dyDescent="0.25">
      <c r="A175" s="442" t="s">
        <v>310</v>
      </c>
      <c r="B175" s="443"/>
      <c r="C175" s="444"/>
      <c r="D175" s="220" t="s">
        <v>311</v>
      </c>
      <c r="E175" s="296">
        <f>E176</f>
        <v>474.23</v>
      </c>
      <c r="F175" s="296">
        <f t="shared" ref="F175:G176" si="81">F176</f>
        <v>500</v>
      </c>
      <c r="G175" s="296">
        <f t="shared" si="81"/>
        <v>419.52</v>
      </c>
      <c r="H175" s="62">
        <f t="shared" ref="H175:H176" si="82">SUM(G175/E175*100)</f>
        <v>88.463403833582859</v>
      </c>
      <c r="I175" s="63">
        <f t="shared" ref="I175:I176" si="83">SUM(G175/F175*100)</f>
        <v>83.903999999999996</v>
      </c>
    </row>
    <row r="176" spans="1:10" ht="15.75" x14ac:dyDescent="0.25">
      <c r="A176" s="455" t="s">
        <v>76</v>
      </c>
      <c r="B176" s="456"/>
      <c r="C176" s="457"/>
      <c r="D176" s="230" t="s">
        <v>94</v>
      </c>
      <c r="E176" s="312">
        <f>E177</f>
        <v>474.23</v>
      </c>
      <c r="F176" s="312">
        <f t="shared" si="81"/>
        <v>500</v>
      </c>
      <c r="G176" s="312">
        <f t="shared" si="81"/>
        <v>419.52</v>
      </c>
      <c r="H176" s="225">
        <f t="shared" si="82"/>
        <v>88.463403833582859</v>
      </c>
      <c r="I176" s="226">
        <f t="shared" si="83"/>
        <v>83.903999999999996</v>
      </c>
      <c r="J176" s="231" t="s">
        <v>308</v>
      </c>
    </row>
    <row r="177" spans="1:10" ht="15.75" x14ac:dyDescent="0.25">
      <c r="A177" s="320">
        <v>38</v>
      </c>
      <c r="B177" s="333"/>
      <c r="C177" s="329"/>
      <c r="D177" s="322" t="s">
        <v>154</v>
      </c>
      <c r="E177" s="294">
        <f t="shared" ref="E177:G177" si="84">E178</f>
        <v>474.23</v>
      </c>
      <c r="F177" s="294">
        <f t="shared" si="84"/>
        <v>500</v>
      </c>
      <c r="G177" s="294">
        <f t="shared" si="84"/>
        <v>419.52</v>
      </c>
      <c r="H177" s="62">
        <f t="shared" si="73"/>
        <v>88.463403833582859</v>
      </c>
      <c r="I177" s="63">
        <f t="shared" si="74"/>
        <v>83.903999999999996</v>
      </c>
      <c r="J177" s="219"/>
    </row>
    <row r="178" spans="1:10" x14ac:dyDescent="0.25">
      <c r="A178" s="332">
        <v>3812</v>
      </c>
      <c r="B178" s="333"/>
      <c r="C178" s="329"/>
      <c r="D178" s="329" t="s">
        <v>182</v>
      </c>
      <c r="E178" s="302">
        <v>474.23</v>
      </c>
      <c r="F178" s="302">
        <v>500</v>
      </c>
      <c r="G178" s="302">
        <v>419.52</v>
      </c>
      <c r="H178" s="62">
        <f t="shared" si="73"/>
        <v>88.463403833582859</v>
      </c>
      <c r="I178" s="63">
        <f t="shared" si="74"/>
        <v>83.903999999999996</v>
      </c>
      <c r="J178" s="219"/>
    </row>
    <row r="179" spans="1:10" ht="27" customHeight="1" x14ac:dyDescent="0.25">
      <c r="A179" s="403" t="s">
        <v>88</v>
      </c>
      <c r="B179" s="404"/>
      <c r="C179" s="405"/>
      <c r="D179" s="327" t="s">
        <v>89</v>
      </c>
      <c r="E179" s="296">
        <f t="shared" ref="E179:G181" si="85">E180</f>
        <v>683.92</v>
      </c>
      <c r="F179" s="296">
        <f t="shared" si="85"/>
        <v>1000</v>
      </c>
      <c r="G179" s="296">
        <f t="shared" si="85"/>
        <v>0</v>
      </c>
      <c r="H179" s="62">
        <f t="shared" si="73"/>
        <v>0</v>
      </c>
      <c r="I179" s="63">
        <f t="shared" si="74"/>
        <v>0</v>
      </c>
      <c r="J179" s="229"/>
    </row>
    <row r="180" spans="1:10" ht="15.75" x14ac:dyDescent="0.25">
      <c r="A180" s="413" t="s">
        <v>86</v>
      </c>
      <c r="B180" s="453"/>
      <c r="C180" s="454"/>
      <c r="D180" s="326" t="s">
        <v>87</v>
      </c>
      <c r="E180" s="312">
        <f t="shared" si="85"/>
        <v>683.92</v>
      </c>
      <c r="F180" s="312">
        <f t="shared" si="85"/>
        <v>1000</v>
      </c>
      <c r="G180" s="312">
        <f t="shared" si="85"/>
        <v>0</v>
      </c>
      <c r="H180" s="225">
        <f t="shared" si="73"/>
        <v>0</v>
      </c>
      <c r="I180" s="226">
        <f t="shared" si="74"/>
        <v>0</v>
      </c>
      <c r="J180" s="231" t="s">
        <v>312</v>
      </c>
    </row>
    <row r="181" spans="1:10" ht="15.75" x14ac:dyDescent="0.25">
      <c r="A181" s="320">
        <v>32</v>
      </c>
      <c r="B181" s="333"/>
      <c r="C181" s="329"/>
      <c r="D181" s="322" t="s">
        <v>26</v>
      </c>
      <c r="E181" s="294">
        <f t="shared" si="85"/>
        <v>683.92</v>
      </c>
      <c r="F181" s="294">
        <f t="shared" si="85"/>
        <v>1000</v>
      </c>
      <c r="G181" s="294">
        <f t="shared" si="85"/>
        <v>0</v>
      </c>
      <c r="H181" s="62">
        <f t="shared" si="73"/>
        <v>0</v>
      </c>
      <c r="I181" s="63">
        <f t="shared" si="74"/>
        <v>0</v>
      </c>
      <c r="J181" s="219"/>
    </row>
    <row r="182" spans="1:10" ht="25.5" x14ac:dyDescent="0.25">
      <c r="A182" s="332">
        <v>3299</v>
      </c>
      <c r="B182" s="333"/>
      <c r="C182" s="329"/>
      <c r="D182" s="329" t="s">
        <v>61</v>
      </c>
      <c r="E182" s="295">
        <v>683.92</v>
      </c>
      <c r="F182" s="295">
        <v>1000</v>
      </c>
      <c r="G182" s="295">
        <v>0</v>
      </c>
      <c r="H182" s="62">
        <f t="shared" si="73"/>
        <v>0</v>
      </c>
      <c r="I182" s="63">
        <f t="shared" si="74"/>
        <v>0</v>
      </c>
      <c r="J182" s="219"/>
    </row>
    <row r="183" spans="1:10" ht="25.5" customHeight="1" x14ac:dyDescent="0.25">
      <c r="A183" s="403" t="s">
        <v>147</v>
      </c>
      <c r="B183" s="404"/>
      <c r="C183" s="405"/>
      <c r="D183" s="327" t="s">
        <v>148</v>
      </c>
      <c r="E183" s="296">
        <f t="shared" ref="E183:F183" si="86">E184+E187</f>
        <v>284.83</v>
      </c>
      <c r="F183" s="296">
        <f t="shared" si="86"/>
        <v>1800</v>
      </c>
      <c r="G183" s="296">
        <f t="shared" ref="G183" si="87">G184+G187</f>
        <v>0</v>
      </c>
      <c r="H183" s="62">
        <f t="shared" si="73"/>
        <v>0</v>
      </c>
      <c r="I183" s="63">
        <f t="shared" si="74"/>
        <v>0</v>
      </c>
      <c r="J183" s="219"/>
    </row>
    <row r="184" spans="1:10" ht="15" customHeight="1" x14ac:dyDescent="0.25">
      <c r="A184" s="413" t="s">
        <v>172</v>
      </c>
      <c r="B184" s="453"/>
      <c r="C184" s="454"/>
      <c r="D184" s="326" t="s">
        <v>82</v>
      </c>
      <c r="E184" s="312">
        <f t="shared" ref="E184:G185" si="88">E185</f>
        <v>0</v>
      </c>
      <c r="F184" s="312">
        <f t="shared" si="88"/>
        <v>1500</v>
      </c>
      <c r="G184" s="312">
        <f t="shared" si="88"/>
        <v>0</v>
      </c>
      <c r="H184" s="225" t="e">
        <f t="shared" si="73"/>
        <v>#DIV/0!</v>
      </c>
      <c r="I184" s="226">
        <f t="shared" si="74"/>
        <v>0</v>
      </c>
      <c r="J184" s="231" t="s">
        <v>308</v>
      </c>
    </row>
    <row r="185" spans="1:10" ht="15.75" x14ac:dyDescent="0.25">
      <c r="A185" s="320">
        <v>32</v>
      </c>
      <c r="B185" s="333"/>
      <c r="C185" s="329"/>
      <c r="D185" s="322" t="s">
        <v>26</v>
      </c>
      <c r="E185" s="294">
        <f t="shared" si="88"/>
        <v>0</v>
      </c>
      <c r="F185" s="294">
        <f t="shared" si="88"/>
        <v>1500</v>
      </c>
      <c r="G185" s="294">
        <f t="shared" si="88"/>
        <v>0</v>
      </c>
      <c r="H185" s="62" t="e">
        <f t="shared" si="73"/>
        <v>#DIV/0!</v>
      </c>
      <c r="I185" s="63">
        <f t="shared" si="74"/>
        <v>0</v>
      </c>
      <c r="J185" s="219"/>
    </row>
    <row r="186" spans="1:10" ht="25.5" x14ac:dyDescent="0.25">
      <c r="A186" s="406">
        <v>3299</v>
      </c>
      <c r="B186" s="421"/>
      <c r="C186" s="422"/>
      <c r="D186" s="329" t="s">
        <v>61</v>
      </c>
      <c r="E186" s="295">
        <v>0</v>
      </c>
      <c r="F186" s="295">
        <v>1500</v>
      </c>
      <c r="G186" s="295">
        <v>0</v>
      </c>
      <c r="H186" s="62" t="e">
        <f t="shared" si="73"/>
        <v>#DIV/0!</v>
      </c>
      <c r="I186" s="63">
        <f t="shared" si="74"/>
        <v>0</v>
      </c>
      <c r="J186" s="219"/>
    </row>
    <row r="187" spans="1:10" ht="15" customHeight="1" x14ac:dyDescent="0.25">
      <c r="A187" s="413" t="s">
        <v>86</v>
      </c>
      <c r="B187" s="453"/>
      <c r="C187" s="454"/>
      <c r="D187" s="326" t="s">
        <v>87</v>
      </c>
      <c r="E187" s="312">
        <f t="shared" ref="E187:G188" si="89">E188</f>
        <v>284.83</v>
      </c>
      <c r="F187" s="312">
        <f t="shared" si="89"/>
        <v>300</v>
      </c>
      <c r="G187" s="312">
        <f t="shared" si="89"/>
        <v>0</v>
      </c>
      <c r="H187" s="225">
        <f t="shared" si="73"/>
        <v>0</v>
      </c>
      <c r="I187" s="226">
        <f t="shared" si="74"/>
        <v>0</v>
      </c>
      <c r="J187" s="231" t="s">
        <v>308</v>
      </c>
    </row>
    <row r="188" spans="1:10" ht="15.75" x14ac:dyDescent="0.25">
      <c r="A188" s="320">
        <v>32</v>
      </c>
      <c r="B188" s="333"/>
      <c r="C188" s="329"/>
      <c r="D188" s="322" t="s">
        <v>26</v>
      </c>
      <c r="E188" s="294">
        <f t="shared" si="89"/>
        <v>284.83</v>
      </c>
      <c r="F188" s="294">
        <f t="shared" si="89"/>
        <v>300</v>
      </c>
      <c r="G188" s="294">
        <f t="shared" si="89"/>
        <v>0</v>
      </c>
      <c r="H188" s="62">
        <f t="shared" si="73"/>
        <v>0</v>
      </c>
      <c r="I188" s="63">
        <f t="shared" si="74"/>
        <v>0</v>
      </c>
      <c r="J188" s="219"/>
    </row>
    <row r="189" spans="1:10" ht="25.5" x14ac:dyDescent="0.25">
      <c r="A189" s="406">
        <v>3299</v>
      </c>
      <c r="B189" s="421"/>
      <c r="C189" s="422"/>
      <c r="D189" s="329" t="s">
        <v>61</v>
      </c>
      <c r="E189" s="295">
        <v>284.83</v>
      </c>
      <c r="F189" s="295">
        <v>300</v>
      </c>
      <c r="G189" s="295">
        <v>0</v>
      </c>
      <c r="H189" s="62">
        <f t="shared" si="73"/>
        <v>0</v>
      </c>
      <c r="I189" s="63">
        <f t="shared" si="74"/>
        <v>0</v>
      </c>
      <c r="J189" s="219"/>
    </row>
    <row r="190" spans="1:10" x14ac:dyDescent="0.25">
      <c r="A190" s="332"/>
      <c r="B190" s="333"/>
      <c r="C190" s="329"/>
      <c r="D190" s="329"/>
      <c r="E190" s="302"/>
      <c r="F190" s="302"/>
      <c r="G190" s="302"/>
      <c r="H190" s="62" t="e">
        <f t="shared" si="73"/>
        <v>#DIV/0!</v>
      </c>
      <c r="I190" s="63" t="e">
        <f t="shared" si="74"/>
        <v>#DIV/0!</v>
      </c>
      <c r="J190" s="219"/>
    </row>
    <row r="191" spans="1:10" ht="28.5" customHeight="1" x14ac:dyDescent="0.25">
      <c r="A191" s="403" t="s">
        <v>150</v>
      </c>
      <c r="B191" s="404"/>
      <c r="C191" s="405"/>
      <c r="D191" s="327" t="s">
        <v>90</v>
      </c>
      <c r="E191" s="296">
        <f t="shared" ref="E191:G192" si="90">E192</f>
        <v>1294</v>
      </c>
      <c r="F191" s="296">
        <f t="shared" si="90"/>
        <v>5000</v>
      </c>
      <c r="G191" s="296">
        <f t="shared" si="90"/>
        <v>1454.62</v>
      </c>
      <c r="H191" s="62">
        <f t="shared" si="73"/>
        <v>112.41267387944359</v>
      </c>
      <c r="I191" s="63">
        <f t="shared" si="74"/>
        <v>29.092399999999998</v>
      </c>
      <c r="J191" s="229"/>
    </row>
    <row r="192" spans="1:10" ht="15.75" x14ac:dyDescent="0.25">
      <c r="A192" s="413" t="s">
        <v>91</v>
      </c>
      <c r="B192" s="453"/>
      <c r="C192" s="454"/>
      <c r="D192" s="326" t="s">
        <v>92</v>
      </c>
      <c r="E192" s="312">
        <f t="shared" si="90"/>
        <v>1294</v>
      </c>
      <c r="F192" s="312">
        <f t="shared" si="90"/>
        <v>5000</v>
      </c>
      <c r="G192" s="312">
        <f t="shared" si="90"/>
        <v>1454.62</v>
      </c>
      <c r="H192" s="225">
        <f t="shared" si="73"/>
        <v>112.41267387944359</v>
      </c>
      <c r="I192" s="226">
        <f t="shared" si="74"/>
        <v>29.092399999999998</v>
      </c>
      <c r="J192" s="231" t="s">
        <v>308</v>
      </c>
    </row>
    <row r="193" spans="1:10" ht="15.75" x14ac:dyDescent="0.25">
      <c r="A193" s="320">
        <v>32</v>
      </c>
      <c r="B193" s="333"/>
      <c r="C193" s="329"/>
      <c r="D193" s="322" t="s">
        <v>26</v>
      </c>
      <c r="E193" s="294">
        <f t="shared" ref="E193:G193" si="91">E194</f>
        <v>1294</v>
      </c>
      <c r="F193" s="294">
        <f t="shared" si="91"/>
        <v>5000</v>
      </c>
      <c r="G193" s="294">
        <f t="shared" si="91"/>
        <v>1454.62</v>
      </c>
      <c r="H193" s="62">
        <f t="shared" si="73"/>
        <v>112.41267387944359</v>
      </c>
      <c r="I193" s="63">
        <f t="shared" si="74"/>
        <v>29.092399999999998</v>
      </c>
    </row>
    <row r="194" spans="1:10" ht="25.5" x14ac:dyDescent="0.25">
      <c r="A194" s="406">
        <v>3299</v>
      </c>
      <c r="B194" s="407"/>
      <c r="C194" s="408"/>
      <c r="D194" s="329" t="s">
        <v>61</v>
      </c>
      <c r="E194" s="295">
        <v>1294</v>
      </c>
      <c r="F194" s="295">
        <v>5000</v>
      </c>
      <c r="G194" s="295">
        <v>1454.62</v>
      </c>
      <c r="H194" s="62">
        <f t="shared" si="73"/>
        <v>112.41267387944359</v>
      </c>
      <c r="I194" s="63">
        <f t="shared" si="74"/>
        <v>29.092399999999998</v>
      </c>
    </row>
    <row r="195" spans="1:10" ht="30" customHeight="1" x14ac:dyDescent="0.25">
      <c r="A195" s="403" t="s">
        <v>187</v>
      </c>
      <c r="B195" s="404"/>
      <c r="C195" s="405"/>
      <c r="D195" s="327" t="s">
        <v>93</v>
      </c>
      <c r="E195" s="296">
        <f t="shared" ref="E195:F195" si="92">E196+E199</f>
        <v>1596.44</v>
      </c>
      <c r="F195" s="296">
        <f t="shared" si="92"/>
        <v>2000</v>
      </c>
      <c r="G195" s="296">
        <f t="shared" ref="G195" si="93">G196+G199</f>
        <v>1020</v>
      </c>
      <c r="H195" s="62">
        <f t="shared" si="73"/>
        <v>63.892160056124879</v>
      </c>
      <c r="I195" s="63">
        <f t="shared" si="74"/>
        <v>51</v>
      </c>
    </row>
    <row r="196" spans="1:10" ht="15.75" x14ac:dyDescent="0.25">
      <c r="A196" s="413" t="s">
        <v>74</v>
      </c>
      <c r="B196" s="453"/>
      <c r="C196" s="454"/>
      <c r="D196" s="326" t="s">
        <v>75</v>
      </c>
      <c r="E196" s="312">
        <f t="shared" ref="E196:G196" si="94">E197</f>
        <v>0</v>
      </c>
      <c r="F196" s="312">
        <f t="shared" si="94"/>
        <v>100</v>
      </c>
      <c r="G196" s="312">
        <f t="shared" si="94"/>
        <v>0</v>
      </c>
      <c r="H196" s="225" t="e">
        <f t="shared" si="73"/>
        <v>#DIV/0!</v>
      </c>
      <c r="I196" s="226">
        <f t="shared" si="74"/>
        <v>0</v>
      </c>
      <c r="J196" s="231" t="s">
        <v>308</v>
      </c>
    </row>
    <row r="197" spans="1:10" ht="15.75" x14ac:dyDescent="0.25">
      <c r="A197" s="320">
        <v>32</v>
      </c>
      <c r="B197" s="333"/>
      <c r="C197" s="329"/>
      <c r="D197" s="322" t="s">
        <v>26</v>
      </c>
      <c r="E197" s="294">
        <f t="shared" ref="E197:G197" si="95">E198</f>
        <v>0</v>
      </c>
      <c r="F197" s="294">
        <f t="shared" si="95"/>
        <v>100</v>
      </c>
      <c r="G197" s="294">
        <f t="shared" si="95"/>
        <v>0</v>
      </c>
      <c r="H197" s="62" t="e">
        <f t="shared" si="73"/>
        <v>#DIV/0!</v>
      </c>
      <c r="I197" s="63">
        <f t="shared" si="74"/>
        <v>0</v>
      </c>
    </row>
    <row r="198" spans="1:10" ht="25.5" x14ac:dyDescent="0.25">
      <c r="A198" s="406">
        <v>3299</v>
      </c>
      <c r="B198" s="407"/>
      <c r="C198" s="408"/>
      <c r="D198" s="329" t="s">
        <v>61</v>
      </c>
      <c r="E198" s="295">
        <v>0</v>
      </c>
      <c r="F198" s="295">
        <v>100</v>
      </c>
      <c r="G198" s="295">
        <v>0</v>
      </c>
      <c r="H198" s="62" t="e">
        <f t="shared" si="73"/>
        <v>#DIV/0!</v>
      </c>
      <c r="I198" s="63">
        <f t="shared" si="74"/>
        <v>0</v>
      </c>
    </row>
    <row r="199" spans="1:10" ht="15.75" x14ac:dyDescent="0.25">
      <c r="A199" s="413" t="s">
        <v>308</v>
      </c>
      <c r="B199" s="453"/>
      <c r="C199" s="454"/>
      <c r="D199" s="326" t="s">
        <v>94</v>
      </c>
      <c r="E199" s="312">
        <f t="shared" ref="E199:G199" si="96">E200</f>
        <v>1596.44</v>
      </c>
      <c r="F199" s="312">
        <f t="shared" si="96"/>
        <v>1900</v>
      </c>
      <c r="G199" s="312">
        <f t="shared" si="96"/>
        <v>1020</v>
      </c>
      <c r="H199" s="225">
        <f t="shared" si="73"/>
        <v>63.892160056124879</v>
      </c>
      <c r="I199" s="226">
        <f t="shared" si="74"/>
        <v>53.684210526315788</v>
      </c>
      <c r="J199" s="231" t="s">
        <v>308</v>
      </c>
    </row>
    <row r="200" spans="1:10" ht="15.75" x14ac:dyDescent="0.25">
      <c r="A200" s="320">
        <v>32</v>
      </c>
      <c r="B200" s="333"/>
      <c r="C200" s="329"/>
      <c r="D200" s="322" t="s">
        <v>26</v>
      </c>
      <c r="E200" s="294">
        <f t="shared" ref="E200:G200" si="97">E201</f>
        <v>1596.44</v>
      </c>
      <c r="F200" s="294">
        <f t="shared" si="97"/>
        <v>1900</v>
      </c>
      <c r="G200" s="294">
        <f t="shared" si="97"/>
        <v>1020</v>
      </c>
      <c r="H200" s="62">
        <f t="shared" si="73"/>
        <v>63.892160056124879</v>
      </c>
      <c r="I200" s="63">
        <f t="shared" si="74"/>
        <v>53.684210526315788</v>
      </c>
    </row>
    <row r="201" spans="1:10" ht="25.5" x14ac:dyDescent="0.25">
      <c r="A201" s="406">
        <v>3299</v>
      </c>
      <c r="B201" s="407"/>
      <c r="C201" s="408"/>
      <c r="D201" s="329" t="s">
        <v>61</v>
      </c>
      <c r="E201" s="295">
        <v>1596.44</v>
      </c>
      <c r="F201" s="295">
        <v>1900</v>
      </c>
      <c r="G201" s="295">
        <v>1020</v>
      </c>
      <c r="H201" s="62">
        <f t="shared" si="73"/>
        <v>63.892160056124879</v>
      </c>
      <c r="I201" s="63">
        <f t="shared" si="74"/>
        <v>53.684210526315788</v>
      </c>
    </row>
    <row r="202" spans="1:10" ht="27.75" customHeight="1" x14ac:dyDescent="0.25">
      <c r="A202" s="403" t="s">
        <v>135</v>
      </c>
      <c r="B202" s="404"/>
      <c r="C202" s="405"/>
      <c r="D202" s="327" t="s">
        <v>95</v>
      </c>
      <c r="E202" s="296">
        <f t="shared" ref="E202:F202" si="98">E203+E208+E213</f>
        <v>0</v>
      </c>
      <c r="F202" s="296">
        <f t="shared" si="98"/>
        <v>1500</v>
      </c>
      <c r="G202" s="296">
        <f t="shared" ref="G202" si="99">G203+G208+G213</f>
        <v>0</v>
      </c>
      <c r="H202" s="62" t="e">
        <f t="shared" si="73"/>
        <v>#DIV/0!</v>
      </c>
      <c r="I202" s="63">
        <f t="shared" si="74"/>
        <v>0</v>
      </c>
    </row>
    <row r="203" spans="1:10" ht="15.75" x14ac:dyDescent="0.25">
      <c r="A203" s="416" t="s">
        <v>74</v>
      </c>
      <c r="B203" s="419"/>
      <c r="C203" s="420"/>
      <c r="D203" s="328" t="s">
        <v>75</v>
      </c>
      <c r="E203" s="298">
        <f t="shared" ref="E203:G203" si="100">E204</f>
        <v>0</v>
      </c>
      <c r="F203" s="298">
        <f t="shared" si="100"/>
        <v>150</v>
      </c>
      <c r="G203" s="298">
        <f t="shared" si="100"/>
        <v>0</v>
      </c>
      <c r="H203" s="62" t="e">
        <f t="shared" si="73"/>
        <v>#DIV/0!</v>
      </c>
      <c r="I203" s="63">
        <f t="shared" si="74"/>
        <v>0</v>
      </c>
    </row>
    <row r="204" spans="1:10" ht="38.25" x14ac:dyDescent="0.25">
      <c r="A204" s="350">
        <v>42</v>
      </c>
      <c r="B204" s="351"/>
      <c r="C204" s="352"/>
      <c r="D204" s="353" t="s">
        <v>153</v>
      </c>
      <c r="E204" s="318">
        <f t="shared" ref="E204:F204" si="101">SUM(E205:E207)</f>
        <v>0</v>
      </c>
      <c r="F204" s="318">
        <f t="shared" si="101"/>
        <v>150</v>
      </c>
      <c r="G204" s="318">
        <f t="shared" ref="G204" si="102">SUM(G205:G207)</f>
        <v>0</v>
      </c>
      <c r="H204" s="221" t="e">
        <f t="shared" si="73"/>
        <v>#DIV/0!</v>
      </c>
      <c r="I204" s="222">
        <f t="shared" si="74"/>
        <v>0</v>
      </c>
      <c r="J204" s="227" t="s">
        <v>309</v>
      </c>
    </row>
    <row r="205" spans="1:10" x14ac:dyDescent="0.25">
      <c r="A205" s="406">
        <v>4221</v>
      </c>
      <c r="B205" s="407"/>
      <c r="C205" s="408"/>
      <c r="D205" s="329" t="s">
        <v>96</v>
      </c>
      <c r="E205" s="295">
        <v>0</v>
      </c>
      <c r="F205" s="295">
        <v>0</v>
      </c>
      <c r="G205" s="295">
        <v>0</v>
      </c>
      <c r="H205" s="62" t="e">
        <f t="shared" si="73"/>
        <v>#DIV/0!</v>
      </c>
      <c r="I205" s="63" t="e">
        <f t="shared" si="74"/>
        <v>#DIV/0!</v>
      </c>
    </row>
    <row r="206" spans="1:10" ht="25.5" x14ac:dyDescent="0.25">
      <c r="A206" s="406">
        <v>4227</v>
      </c>
      <c r="B206" s="407"/>
      <c r="C206" s="408"/>
      <c r="D206" s="329" t="s">
        <v>105</v>
      </c>
      <c r="E206" s="295">
        <v>0</v>
      </c>
      <c r="F206" s="295">
        <v>100</v>
      </c>
      <c r="G206" s="295">
        <v>0</v>
      </c>
      <c r="H206" s="62" t="e">
        <f t="shared" si="73"/>
        <v>#DIV/0!</v>
      </c>
      <c r="I206" s="63">
        <f t="shared" si="74"/>
        <v>0</v>
      </c>
    </row>
    <row r="207" spans="1:10" x14ac:dyDescent="0.25">
      <c r="A207" s="406">
        <v>4241</v>
      </c>
      <c r="B207" s="407"/>
      <c r="C207" s="408"/>
      <c r="D207" s="329" t="s">
        <v>97</v>
      </c>
      <c r="E207" s="295">
        <v>0</v>
      </c>
      <c r="F207" s="295">
        <v>50</v>
      </c>
      <c r="G207" s="295">
        <v>0</v>
      </c>
      <c r="H207" s="62" t="e">
        <f t="shared" si="73"/>
        <v>#DIV/0!</v>
      </c>
      <c r="I207" s="63">
        <f t="shared" si="74"/>
        <v>0</v>
      </c>
    </row>
    <row r="208" spans="1:10" ht="25.5" x14ac:dyDescent="0.25">
      <c r="A208" s="458" t="s">
        <v>136</v>
      </c>
      <c r="B208" s="459"/>
      <c r="C208" s="460"/>
      <c r="D208" s="353" t="s">
        <v>137</v>
      </c>
      <c r="E208" s="318">
        <f t="shared" ref="E208:G208" si="103">E209</f>
        <v>0</v>
      </c>
      <c r="F208" s="318">
        <f t="shared" si="103"/>
        <v>1350</v>
      </c>
      <c r="G208" s="318">
        <f t="shared" si="103"/>
        <v>0</v>
      </c>
      <c r="H208" s="221" t="e">
        <f t="shared" si="73"/>
        <v>#DIV/0!</v>
      </c>
      <c r="I208" s="222">
        <f t="shared" si="74"/>
        <v>0</v>
      </c>
      <c r="J208" s="227" t="s">
        <v>309</v>
      </c>
    </row>
    <row r="209" spans="1:10" ht="38.25" x14ac:dyDescent="0.25">
      <c r="A209" s="320">
        <v>42</v>
      </c>
      <c r="B209" s="333"/>
      <c r="C209" s="329"/>
      <c r="D209" s="322" t="s">
        <v>153</v>
      </c>
      <c r="E209" s="294">
        <f t="shared" ref="E209:F209" si="104">SUM(E210:E212)</f>
        <v>0</v>
      </c>
      <c r="F209" s="294">
        <f t="shared" si="104"/>
        <v>1350</v>
      </c>
      <c r="G209" s="294">
        <f t="shared" ref="G209" si="105">SUM(G210:G212)</f>
        <v>0</v>
      </c>
      <c r="H209" s="62" t="e">
        <f t="shared" si="73"/>
        <v>#DIV/0!</v>
      </c>
      <c r="I209" s="63">
        <f t="shared" si="74"/>
        <v>0</v>
      </c>
    </row>
    <row r="210" spans="1:10" x14ac:dyDescent="0.25">
      <c r="A210" s="406">
        <v>4221</v>
      </c>
      <c r="B210" s="407"/>
      <c r="C210" s="408"/>
      <c r="D210" s="329" t="s">
        <v>96</v>
      </c>
      <c r="E210" s="295">
        <v>0</v>
      </c>
      <c r="F210" s="295">
        <v>600</v>
      </c>
      <c r="G210" s="295">
        <v>0</v>
      </c>
      <c r="H210" s="62" t="e">
        <f t="shared" si="73"/>
        <v>#DIV/0!</v>
      </c>
      <c r="I210" s="63">
        <f t="shared" si="74"/>
        <v>0</v>
      </c>
    </row>
    <row r="211" spans="1:10" ht="27" customHeight="1" x14ac:dyDescent="0.25">
      <c r="A211" s="406">
        <v>4227</v>
      </c>
      <c r="B211" s="407"/>
      <c r="C211" s="408"/>
      <c r="D211" s="329" t="s">
        <v>105</v>
      </c>
      <c r="E211" s="295">
        <v>0</v>
      </c>
      <c r="F211" s="295">
        <v>500</v>
      </c>
      <c r="G211" s="295">
        <v>0</v>
      </c>
      <c r="H211" s="62" t="e">
        <f t="shared" si="73"/>
        <v>#DIV/0!</v>
      </c>
      <c r="I211" s="63">
        <f t="shared" si="74"/>
        <v>0</v>
      </c>
    </row>
    <row r="212" spans="1:10" x14ac:dyDescent="0.25">
      <c r="A212" s="406">
        <v>4241</v>
      </c>
      <c r="B212" s="407"/>
      <c r="C212" s="408"/>
      <c r="D212" s="329" t="s">
        <v>97</v>
      </c>
      <c r="E212" s="295">
        <v>0</v>
      </c>
      <c r="F212" s="295">
        <v>250</v>
      </c>
      <c r="G212" s="295">
        <v>0</v>
      </c>
      <c r="H212" s="62" t="e">
        <f t="shared" si="73"/>
        <v>#DIV/0!</v>
      </c>
      <c r="I212" s="63">
        <f t="shared" si="74"/>
        <v>0</v>
      </c>
    </row>
    <row r="213" spans="1:10" ht="15" customHeight="1" x14ac:dyDescent="0.25">
      <c r="A213" s="416" t="s">
        <v>76</v>
      </c>
      <c r="B213" s="419"/>
      <c r="C213" s="420"/>
      <c r="D213" s="328" t="s">
        <v>94</v>
      </c>
      <c r="E213" s="298">
        <f t="shared" ref="E213:G213" si="106">E214</f>
        <v>0</v>
      </c>
      <c r="F213" s="298">
        <f t="shared" si="106"/>
        <v>0</v>
      </c>
      <c r="G213" s="298">
        <f t="shared" si="106"/>
        <v>0</v>
      </c>
      <c r="H213" s="62" t="e">
        <f t="shared" si="73"/>
        <v>#DIV/0!</v>
      </c>
      <c r="I213" s="63" t="e">
        <f t="shared" si="74"/>
        <v>#DIV/0!</v>
      </c>
    </row>
    <row r="214" spans="1:10" ht="38.25" x14ac:dyDescent="0.25">
      <c r="A214" s="332">
        <v>42</v>
      </c>
      <c r="B214" s="323"/>
      <c r="C214" s="324"/>
      <c r="D214" s="322" t="s">
        <v>184</v>
      </c>
      <c r="E214" s="294">
        <f t="shared" ref="E214:G214" si="107">E215</f>
        <v>0</v>
      </c>
      <c r="F214" s="294">
        <f t="shared" si="107"/>
        <v>0</v>
      </c>
      <c r="G214" s="294">
        <f t="shared" si="107"/>
        <v>0</v>
      </c>
      <c r="H214" s="62" t="e">
        <f t="shared" si="73"/>
        <v>#DIV/0!</v>
      </c>
      <c r="I214" s="63" t="e">
        <f t="shared" si="74"/>
        <v>#DIV/0!</v>
      </c>
    </row>
    <row r="215" spans="1:10" x14ac:dyDescent="0.25">
      <c r="A215" s="332">
        <v>4241</v>
      </c>
      <c r="B215" s="323"/>
      <c r="C215" s="324"/>
      <c r="D215" s="329" t="s">
        <v>97</v>
      </c>
      <c r="E215" s="295">
        <v>0</v>
      </c>
      <c r="F215" s="295">
        <v>0</v>
      </c>
      <c r="G215" s="295">
        <v>0</v>
      </c>
      <c r="H215" s="62" t="e">
        <f t="shared" si="73"/>
        <v>#DIV/0!</v>
      </c>
      <c r="I215" s="63" t="e">
        <f t="shared" si="74"/>
        <v>#DIV/0!</v>
      </c>
    </row>
    <row r="216" spans="1:10" ht="28.5" customHeight="1" x14ac:dyDescent="0.25">
      <c r="A216" s="458" t="s">
        <v>138</v>
      </c>
      <c r="B216" s="459"/>
      <c r="C216" s="460"/>
      <c r="D216" s="353" t="s">
        <v>139</v>
      </c>
      <c r="E216" s="318">
        <f t="shared" ref="E216:G216" si="108">E217</f>
        <v>0</v>
      </c>
      <c r="F216" s="318">
        <f t="shared" si="108"/>
        <v>20000</v>
      </c>
      <c r="G216" s="318">
        <f t="shared" si="108"/>
        <v>0</v>
      </c>
      <c r="H216" s="221" t="e">
        <f t="shared" si="73"/>
        <v>#DIV/0!</v>
      </c>
      <c r="I216" s="222">
        <f t="shared" si="74"/>
        <v>0</v>
      </c>
      <c r="J216" s="228" t="s">
        <v>309</v>
      </c>
    </row>
    <row r="217" spans="1:10" ht="15.75" x14ac:dyDescent="0.25">
      <c r="A217" s="416" t="s">
        <v>76</v>
      </c>
      <c r="B217" s="419"/>
      <c r="C217" s="420"/>
      <c r="D217" s="328" t="s">
        <v>94</v>
      </c>
      <c r="E217" s="298">
        <f t="shared" ref="E217:G217" si="109">E218</f>
        <v>0</v>
      </c>
      <c r="F217" s="298">
        <f t="shared" si="109"/>
        <v>20000</v>
      </c>
      <c r="G217" s="298">
        <f t="shared" si="109"/>
        <v>0</v>
      </c>
      <c r="H217" s="62" t="e">
        <f t="shared" si="73"/>
        <v>#DIV/0!</v>
      </c>
      <c r="I217" s="63">
        <f t="shared" si="74"/>
        <v>0</v>
      </c>
    </row>
    <row r="218" spans="1:10" ht="25.5" x14ac:dyDescent="0.25">
      <c r="A218" s="320">
        <v>37</v>
      </c>
      <c r="B218" s="333"/>
      <c r="C218" s="329"/>
      <c r="D218" s="322" t="s">
        <v>140</v>
      </c>
      <c r="E218" s="294">
        <f t="shared" ref="E218:G218" si="110">E219</f>
        <v>0</v>
      </c>
      <c r="F218" s="294">
        <f t="shared" si="110"/>
        <v>20000</v>
      </c>
      <c r="G218" s="294">
        <f t="shared" si="110"/>
        <v>0</v>
      </c>
      <c r="H218" s="62" t="e">
        <f t="shared" si="73"/>
        <v>#DIV/0!</v>
      </c>
      <c r="I218" s="63">
        <f t="shared" si="74"/>
        <v>0</v>
      </c>
    </row>
    <row r="219" spans="1:10" ht="25.5" customHeight="1" x14ac:dyDescent="0.25">
      <c r="A219" s="406">
        <v>3722</v>
      </c>
      <c r="B219" s="407"/>
      <c r="C219" s="408"/>
      <c r="D219" s="329" t="s">
        <v>124</v>
      </c>
      <c r="E219" s="295">
        <v>0</v>
      </c>
      <c r="F219" s="295">
        <v>20000</v>
      </c>
      <c r="G219" s="295">
        <v>0</v>
      </c>
      <c r="H219" s="62" t="e">
        <f t="shared" si="73"/>
        <v>#DIV/0!</v>
      </c>
      <c r="I219" s="63">
        <f t="shared" si="74"/>
        <v>0</v>
      </c>
      <c r="J219" s="219"/>
    </row>
    <row r="220" spans="1:10" ht="51" x14ac:dyDescent="0.25">
      <c r="A220" s="403" t="s">
        <v>141</v>
      </c>
      <c r="B220" s="404"/>
      <c r="C220" s="405"/>
      <c r="D220" s="327" t="s">
        <v>108</v>
      </c>
      <c r="E220" s="296">
        <f t="shared" ref="E220:G220" si="111">E221</f>
        <v>5149</v>
      </c>
      <c r="F220" s="296">
        <f t="shared" si="111"/>
        <v>0</v>
      </c>
      <c r="G220" s="296">
        <f t="shared" si="111"/>
        <v>1689.15</v>
      </c>
      <c r="H220" s="62">
        <f t="shared" ref="H220:H233" si="112">SUM(G220/E220*100)</f>
        <v>32.805399106622644</v>
      </c>
      <c r="I220" s="63" t="e">
        <f t="shared" ref="I220:I233" si="113">SUM(G220/F220*100)</f>
        <v>#DIV/0!</v>
      </c>
    </row>
    <row r="221" spans="1:10" ht="15.75" x14ac:dyDescent="0.25">
      <c r="A221" s="461" t="s">
        <v>106</v>
      </c>
      <c r="B221" s="462"/>
      <c r="C221" s="463"/>
      <c r="D221" s="354" t="s">
        <v>107</v>
      </c>
      <c r="E221" s="319">
        <f>SUM(E222+E226+E231)</f>
        <v>5149</v>
      </c>
      <c r="F221" s="319">
        <f>SUM(F222+F226+F231)</f>
        <v>0</v>
      </c>
      <c r="G221" s="319">
        <f>SUM(G222+G226+G231)</f>
        <v>1689.15</v>
      </c>
      <c r="H221" s="223">
        <f t="shared" si="112"/>
        <v>32.805399106622644</v>
      </c>
      <c r="I221" s="224" t="e">
        <f t="shared" si="113"/>
        <v>#DIV/0!</v>
      </c>
      <c r="J221" s="232" t="s">
        <v>309</v>
      </c>
    </row>
    <row r="222" spans="1:10" ht="15.75" x14ac:dyDescent="0.25">
      <c r="A222" s="320">
        <v>31</v>
      </c>
      <c r="B222" s="333"/>
      <c r="C222" s="329"/>
      <c r="D222" s="322" t="s">
        <v>17</v>
      </c>
      <c r="E222" s="294">
        <f t="shared" ref="E222:F222" si="114">SUM(E223:E225)</f>
        <v>0</v>
      </c>
      <c r="F222" s="294">
        <f t="shared" si="114"/>
        <v>0</v>
      </c>
      <c r="G222" s="294">
        <f t="shared" ref="G222" si="115">SUM(G223:G225)</f>
        <v>0</v>
      </c>
      <c r="H222" s="62" t="e">
        <f t="shared" si="112"/>
        <v>#DIV/0!</v>
      </c>
      <c r="I222" s="63" t="e">
        <f t="shared" si="113"/>
        <v>#DIV/0!</v>
      </c>
    </row>
    <row r="223" spans="1:10" x14ac:dyDescent="0.25">
      <c r="A223" s="406">
        <v>3111</v>
      </c>
      <c r="B223" s="407"/>
      <c r="C223" s="408"/>
      <c r="D223" s="329" t="s">
        <v>80</v>
      </c>
      <c r="E223" s="295">
        <v>0</v>
      </c>
      <c r="F223" s="295">
        <v>0</v>
      </c>
      <c r="G223" s="295">
        <v>0</v>
      </c>
      <c r="H223" s="62" t="e">
        <f t="shared" si="112"/>
        <v>#DIV/0!</v>
      </c>
      <c r="I223" s="63" t="e">
        <f t="shared" si="113"/>
        <v>#DIV/0!</v>
      </c>
    </row>
    <row r="224" spans="1:10" x14ac:dyDescent="0.25">
      <c r="A224" s="332">
        <v>3121</v>
      </c>
      <c r="B224" s="323"/>
      <c r="C224" s="324"/>
      <c r="D224" s="329" t="s">
        <v>83</v>
      </c>
      <c r="E224" s="295">
        <v>0</v>
      </c>
      <c r="F224" s="295">
        <v>0</v>
      </c>
      <c r="G224" s="295">
        <v>0</v>
      </c>
      <c r="H224" s="62" t="e">
        <f t="shared" si="112"/>
        <v>#DIV/0!</v>
      </c>
      <c r="I224" s="63" t="e">
        <f t="shared" si="113"/>
        <v>#DIV/0!</v>
      </c>
    </row>
    <row r="225" spans="1:10" ht="26.25" customHeight="1" x14ac:dyDescent="0.25">
      <c r="A225" s="406">
        <v>3132</v>
      </c>
      <c r="B225" s="407"/>
      <c r="C225" s="408"/>
      <c r="D225" s="329" t="s">
        <v>185</v>
      </c>
      <c r="E225" s="295">
        <v>0</v>
      </c>
      <c r="F225" s="295">
        <v>0</v>
      </c>
      <c r="G225" s="295">
        <v>0</v>
      </c>
      <c r="H225" s="62" t="e">
        <f t="shared" si="112"/>
        <v>#DIV/0!</v>
      </c>
      <c r="I225" s="63" t="e">
        <f t="shared" si="113"/>
        <v>#DIV/0!</v>
      </c>
    </row>
    <row r="226" spans="1:10" ht="17.25" customHeight="1" x14ac:dyDescent="0.25">
      <c r="A226" s="320">
        <v>32</v>
      </c>
      <c r="B226" s="323"/>
      <c r="C226" s="324"/>
      <c r="D226" s="322" t="s">
        <v>26</v>
      </c>
      <c r="E226" s="294">
        <f t="shared" ref="E226:F226" si="116">E227+E228+E229+E230</f>
        <v>4600</v>
      </c>
      <c r="F226" s="294">
        <f t="shared" si="116"/>
        <v>0</v>
      </c>
      <c r="G226" s="294">
        <f t="shared" ref="G226" si="117">G227+G228+G229+G230</f>
        <v>0</v>
      </c>
      <c r="H226" s="62">
        <f t="shared" si="112"/>
        <v>0</v>
      </c>
      <c r="I226" s="63" t="e">
        <f t="shared" si="113"/>
        <v>#DIV/0!</v>
      </c>
    </row>
    <row r="227" spans="1:10" x14ac:dyDescent="0.25">
      <c r="A227" s="406">
        <v>3211</v>
      </c>
      <c r="B227" s="407"/>
      <c r="C227" s="408"/>
      <c r="D227" s="329" t="s">
        <v>40</v>
      </c>
      <c r="E227" s="295">
        <v>0</v>
      </c>
      <c r="F227" s="295">
        <v>0</v>
      </c>
      <c r="G227" s="295">
        <v>0</v>
      </c>
      <c r="H227" s="62" t="e">
        <f t="shared" si="112"/>
        <v>#DIV/0!</v>
      </c>
      <c r="I227" s="63" t="e">
        <f t="shared" si="113"/>
        <v>#DIV/0!</v>
      </c>
    </row>
    <row r="228" spans="1:10" ht="24.75" customHeight="1" x14ac:dyDescent="0.25">
      <c r="A228" s="332">
        <v>3221</v>
      </c>
      <c r="B228" s="323"/>
      <c r="C228" s="324"/>
      <c r="D228" s="329" t="s">
        <v>45</v>
      </c>
      <c r="E228" s="295">
        <v>0</v>
      </c>
      <c r="F228" s="295">
        <v>0</v>
      </c>
      <c r="G228" s="295">
        <v>0</v>
      </c>
      <c r="H228" s="62" t="e">
        <f t="shared" si="112"/>
        <v>#DIV/0!</v>
      </c>
      <c r="I228" s="63" t="e">
        <f t="shared" si="113"/>
        <v>#DIV/0!</v>
      </c>
    </row>
    <row r="229" spans="1:10" x14ac:dyDescent="0.25">
      <c r="A229" s="406">
        <v>3237</v>
      </c>
      <c r="B229" s="407"/>
      <c r="C229" s="408"/>
      <c r="D229" s="329" t="s">
        <v>54</v>
      </c>
      <c r="E229" s="295">
        <v>0</v>
      </c>
      <c r="F229" s="295">
        <v>0</v>
      </c>
      <c r="G229" s="295">
        <v>0</v>
      </c>
      <c r="H229" s="62" t="e">
        <f t="shared" si="112"/>
        <v>#DIV/0!</v>
      </c>
      <c r="I229" s="63" t="e">
        <f t="shared" si="113"/>
        <v>#DIV/0!</v>
      </c>
    </row>
    <row r="230" spans="1:10" ht="25.5" x14ac:dyDescent="0.25">
      <c r="A230" s="406">
        <v>3299</v>
      </c>
      <c r="B230" s="407"/>
      <c r="C230" s="408"/>
      <c r="D230" s="329" t="s">
        <v>61</v>
      </c>
      <c r="E230" s="295">
        <v>4600</v>
      </c>
      <c r="F230" s="295">
        <v>0</v>
      </c>
      <c r="G230" s="295">
        <v>0</v>
      </c>
      <c r="H230" s="62">
        <f t="shared" si="112"/>
        <v>0</v>
      </c>
      <c r="I230" s="63" t="e">
        <f t="shared" si="113"/>
        <v>#DIV/0!</v>
      </c>
    </row>
    <row r="231" spans="1:10" ht="38.25" x14ac:dyDescent="0.25">
      <c r="A231" s="320">
        <v>42</v>
      </c>
      <c r="B231" s="323"/>
      <c r="C231" s="324"/>
      <c r="D231" s="322" t="s">
        <v>184</v>
      </c>
      <c r="E231" s="294">
        <f>E232</f>
        <v>549</v>
      </c>
      <c r="F231" s="294">
        <f t="shared" ref="F231:G231" si="118">F233</f>
        <v>0</v>
      </c>
      <c r="G231" s="294">
        <f t="shared" si="118"/>
        <v>1689.15</v>
      </c>
      <c r="H231" s="62">
        <f t="shared" si="112"/>
        <v>307.6775956284153</v>
      </c>
      <c r="I231" s="63" t="e">
        <f t="shared" si="113"/>
        <v>#DIV/0!</v>
      </c>
      <c r="J231" s="219"/>
    </row>
    <row r="232" spans="1:10" x14ac:dyDescent="0.25">
      <c r="A232" s="406">
        <v>4221</v>
      </c>
      <c r="B232" s="407"/>
      <c r="C232" s="408"/>
      <c r="D232" s="329" t="s">
        <v>96</v>
      </c>
      <c r="E232" s="295">
        <v>549</v>
      </c>
      <c r="F232" s="295">
        <v>0</v>
      </c>
      <c r="G232" s="295">
        <v>0</v>
      </c>
      <c r="H232" s="62">
        <f t="shared" ref="H232" si="119">SUM(G232/E232*100)</f>
        <v>0</v>
      </c>
      <c r="I232" s="63" t="e">
        <f t="shared" ref="I232" si="120">SUM(G232/F232*100)</f>
        <v>#DIV/0!</v>
      </c>
    </row>
    <row r="233" spans="1:10" ht="25.5" customHeight="1" x14ac:dyDescent="0.25">
      <c r="A233" s="406">
        <v>4227</v>
      </c>
      <c r="B233" s="407"/>
      <c r="C233" s="408"/>
      <c r="D233" s="329" t="s">
        <v>105</v>
      </c>
      <c r="E233" s="295">
        <v>0</v>
      </c>
      <c r="F233" s="295">
        <v>0</v>
      </c>
      <c r="G233" s="295">
        <v>1689.15</v>
      </c>
      <c r="H233" s="62" t="e">
        <f t="shared" si="112"/>
        <v>#DIV/0!</v>
      </c>
      <c r="I233" s="63" t="e">
        <f t="shared" si="113"/>
        <v>#DIV/0!</v>
      </c>
    </row>
    <row r="234" spans="1:10" x14ac:dyDescent="0.25">
      <c r="A234" s="355"/>
      <c r="B234" s="355"/>
      <c r="C234" s="355"/>
      <c r="D234" s="355"/>
    </row>
  </sheetData>
  <mergeCells count="154">
    <mergeCell ref="A232:C232"/>
    <mergeCell ref="A213:C213"/>
    <mergeCell ref="A225:C225"/>
    <mergeCell ref="A227:C227"/>
    <mergeCell ref="A230:C230"/>
    <mergeCell ref="A220:C220"/>
    <mergeCell ref="A221:C221"/>
    <mergeCell ref="A223:C223"/>
    <mergeCell ref="A217:C217"/>
    <mergeCell ref="A219:C219"/>
    <mergeCell ref="A216:C216"/>
    <mergeCell ref="A229:C229"/>
    <mergeCell ref="A210:C210"/>
    <mergeCell ref="A211:C211"/>
    <mergeCell ref="A212:C212"/>
    <mergeCell ref="A206:C206"/>
    <mergeCell ref="A207:C207"/>
    <mergeCell ref="A208:C208"/>
    <mergeCell ref="A201:C201"/>
    <mergeCell ref="A202:C202"/>
    <mergeCell ref="A203:C203"/>
    <mergeCell ref="A205:C205"/>
    <mergeCell ref="A194:C194"/>
    <mergeCell ref="A195:C195"/>
    <mergeCell ref="A196:C196"/>
    <mergeCell ref="A198:C198"/>
    <mergeCell ref="A199:C199"/>
    <mergeCell ref="A192:C192"/>
    <mergeCell ref="A170:C170"/>
    <mergeCell ref="A179:C179"/>
    <mergeCell ref="A180:C180"/>
    <mergeCell ref="A186:C186"/>
    <mergeCell ref="A187:C187"/>
    <mergeCell ref="A189:C189"/>
    <mergeCell ref="A157:C157"/>
    <mergeCell ref="A191:C191"/>
    <mergeCell ref="A142:C142"/>
    <mergeCell ref="A144:C144"/>
    <mergeCell ref="A153:C153"/>
    <mergeCell ref="A155:C155"/>
    <mergeCell ref="A158:C158"/>
    <mergeCell ref="A160:C160"/>
    <mergeCell ref="A163:C163"/>
    <mergeCell ref="A164:C164"/>
    <mergeCell ref="A183:C183"/>
    <mergeCell ref="A184:C184"/>
    <mergeCell ref="A175:C175"/>
    <mergeCell ref="A176:C176"/>
    <mergeCell ref="A132:C132"/>
    <mergeCell ref="A134:C134"/>
    <mergeCell ref="A135:C135"/>
    <mergeCell ref="A137:C137"/>
    <mergeCell ref="A140:C140"/>
    <mergeCell ref="A126:C126"/>
    <mergeCell ref="A127:C127"/>
    <mergeCell ref="A129:C129"/>
    <mergeCell ref="A130:C130"/>
    <mergeCell ref="A131:C131"/>
    <mergeCell ref="A114:C114"/>
    <mergeCell ref="A116:C116"/>
    <mergeCell ref="A123:C123"/>
    <mergeCell ref="A124:C124"/>
    <mergeCell ref="A125:C125"/>
    <mergeCell ref="A113:C113"/>
    <mergeCell ref="A117:C117"/>
    <mergeCell ref="A118:C118"/>
    <mergeCell ref="A119:C119"/>
    <mergeCell ref="A121:C121"/>
    <mergeCell ref="A105:C105"/>
    <mergeCell ref="A106:C106"/>
    <mergeCell ref="A100:C100"/>
    <mergeCell ref="A101:C101"/>
    <mergeCell ref="A103:C103"/>
    <mergeCell ref="A104:C104"/>
    <mergeCell ref="A68:C68"/>
    <mergeCell ref="A69:C69"/>
    <mergeCell ref="A71:C71"/>
    <mergeCell ref="A72:C72"/>
    <mergeCell ref="A73:C73"/>
    <mergeCell ref="A74:C74"/>
    <mergeCell ref="A75:C75"/>
    <mergeCell ref="A76:C76"/>
    <mergeCell ref="A84:C84"/>
    <mergeCell ref="A85:C85"/>
    <mergeCell ref="A86:C86"/>
    <mergeCell ref="A87:C87"/>
    <mergeCell ref="A88:C88"/>
    <mergeCell ref="A89:C89"/>
    <mergeCell ref="A91:C91"/>
    <mergeCell ref="A92:C92"/>
    <mergeCell ref="A95:C95"/>
    <mergeCell ref="A96:C96"/>
    <mergeCell ref="A52:C52"/>
    <mergeCell ref="A54:C54"/>
    <mergeCell ref="A55:C55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A1:G1"/>
    <mergeCell ref="A3:G3"/>
    <mergeCell ref="A6:C6"/>
    <mergeCell ref="A8:C8"/>
    <mergeCell ref="A9:C9"/>
    <mergeCell ref="A16:C16"/>
    <mergeCell ref="A28:C28"/>
    <mergeCell ref="A29:C29"/>
    <mergeCell ref="A31:C31"/>
    <mergeCell ref="A25:C25"/>
    <mergeCell ref="A26:C26"/>
    <mergeCell ref="A27:C27"/>
    <mergeCell ref="A18:C18"/>
    <mergeCell ref="A20:C20"/>
    <mergeCell ref="A21:C21"/>
    <mergeCell ref="A19:C19"/>
    <mergeCell ref="A110:C110"/>
    <mergeCell ref="A233:C233"/>
    <mergeCell ref="A35:C35"/>
    <mergeCell ref="A37:C37"/>
    <mergeCell ref="A38:C38"/>
    <mergeCell ref="A34:C34"/>
    <mergeCell ref="A10:C10"/>
    <mergeCell ref="A11:C11"/>
    <mergeCell ref="A12:C12"/>
    <mergeCell ref="A13:C13"/>
    <mergeCell ref="A14:C14"/>
    <mergeCell ref="A32:C32"/>
    <mergeCell ref="A33:C33"/>
    <mergeCell ref="A39:C39"/>
    <mergeCell ref="A64:C64"/>
    <mergeCell ref="A66:C66"/>
    <mergeCell ref="A67:C67"/>
    <mergeCell ref="A56:C56"/>
    <mergeCell ref="A58:C58"/>
    <mergeCell ref="A59:C59"/>
    <mergeCell ref="A61:C61"/>
    <mergeCell ref="A62:C62"/>
    <mergeCell ref="A50:C50"/>
    <mergeCell ref="A51:C51"/>
    <mergeCell ref="A97:C97"/>
    <mergeCell ref="A98:C98"/>
    <mergeCell ref="A94:C94"/>
    <mergeCell ref="A78:C78"/>
    <mergeCell ref="A79:C79"/>
    <mergeCell ref="A80:C80"/>
    <mergeCell ref="A82:C82"/>
    <mergeCell ref="A83:C83"/>
    <mergeCell ref="A90:C90"/>
  </mergeCells>
  <pageMargins left="0.7" right="0.7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9"/>
  <sheetViews>
    <sheetView tabSelected="1" workbookViewId="0">
      <selection activeCell="D22" sqref="D22"/>
    </sheetView>
  </sheetViews>
  <sheetFormatPr defaultRowHeight="15" x14ac:dyDescent="0.25"/>
  <cols>
    <col min="2" max="2" width="63.85546875" customWidth="1"/>
    <col min="3" max="3" width="12.5703125" customWidth="1"/>
    <col min="4" max="4" width="12.7109375" customWidth="1"/>
    <col min="5" max="5" width="15.42578125" customWidth="1"/>
    <col min="6" max="6" width="10" customWidth="1"/>
  </cols>
  <sheetData>
    <row r="1" spans="1:7" ht="18.75" x14ac:dyDescent="0.25">
      <c r="A1" s="464" t="s">
        <v>212</v>
      </c>
      <c r="B1" s="464"/>
      <c r="C1" s="464"/>
      <c r="D1" s="464"/>
      <c r="E1" s="464"/>
    </row>
    <row r="2" spans="1:7" ht="15.75" x14ac:dyDescent="0.25">
      <c r="A2" s="119" t="s">
        <v>289</v>
      </c>
      <c r="B2" s="119"/>
      <c r="C2" s="119"/>
      <c r="D2" s="119"/>
      <c r="E2" s="120"/>
    </row>
    <row r="3" spans="1:7" ht="15.75" x14ac:dyDescent="0.25">
      <c r="A3" s="119"/>
      <c r="B3" s="119"/>
      <c r="C3" s="119"/>
      <c r="D3" s="119"/>
      <c r="E3" s="120"/>
    </row>
    <row r="4" spans="1:7" ht="15.75" x14ac:dyDescent="0.25">
      <c r="A4" s="119"/>
      <c r="B4" s="119"/>
      <c r="C4" s="119"/>
      <c r="D4" s="119"/>
      <c r="E4" s="120"/>
    </row>
    <row r="5" spans="1:7" ht="39" x14ac:dyDescent="0.25">
      <c r="A5" s="218" t="s">
        <v>213</v>
      </c>
      <c r="B5" s="218" t="s">
        <v>290</v>
      </c>
      <c r="C5" s="214" t="s">
        <v>296</v>
      </c>
      <c r="D5" s="54" t="s">
        <v>294</v>
      </c>
      <c r="E5" s="214" t="s">
        <v>306</v>
      </c>
      <c r="F5" s="56" t="s">
        <v>205</v>
      </c>
      <c r="G5" s="56" t="s">
        <v>205</v>
      </c>
    </row>
    <row r="6" spans="1:7" x14ac:dyDescent="0.25">
      <c r="A6" s="121"/>
      <c r="B6" s="122"/>
      <c r="C6" s="123">
        <v>1</v>
      </c>
      <c r="D6" s="123">
        <v>2</v>
      </c>
      <c r="E6" s="123">
        <v>3</v>
      </c>
      <c r="F6" s="61" t="s">
        <v>240</v>
      </c>
      <c r="G6" s="61" t="s">
        <v>241</v>
      </c>
    </row>
    <row r="7" spans="1:7" x14ac:dyDescent="0.25">
      <c r="A7" s="124" t="s">
        <v>160</v>
      </c>
      <c r="B7" s="125" t="s">
        <v>216</v>
      </c>
      <c r="C7" s="126"/>
      <c r="D7" s="127"/>
      <c r="E7" s="127"/>
      <c r="F7" s="128"/>
      <c r="G7" s="128"/>
    </row>
    <row r="8" spans="1:7" x14ac:dyDescent="0.25">
      <c r="A8" s="129"/>
      <c r="B8" s="130" t="s">
        <v>217</v>
      </c>
      <c r="C8" s="131" t="s">
        <v>295</v>
      </c>
      <c r="D8" s="70">
        <v>25881</v>
      </c>
      <c r="E8" s="70">
        <v>12199.94</v>
      </c>
      <c r="F8" s="63">
        <f>SUM(E8/C8*100)</f>
        <v>159.78442094233984</v>
      </c>
      <c r="G8" s="63">
        <f t="shared" ref="G8" si="0">SUM(E8/D8*100)</f>
        <v>47.138595881148341</v>
      </c>
    </row>
    <row r="9" spans="1:7" x14ac:dyDescent="0.25">
      <c r="A9" s="132"/>
      <c r="B9" s="133" t="s">
        <v>218</v>
      </c>
      <c r="C9" s="134" t="s">
        <v>295</v>
      </c>
      <c r="D9" s="71">
        <v>25881</v>
      </c>
      <c r="E9" s="71">
        <v>12199.94</v>
      </c>
      <c r="F9" s="63">
        <f t="shared" ref="F9:F48" si="1">SUM(E9/C9*100)</f>
        <v>159.78442094233984</v>
      </c>
      <c r="G9" s="63">
        <f t="shared" ref="G9:G48" si="2">SUM(E9/D9*100)</f>
        <v>47.138595881148341</v>
      </c>
    </row>
    <row r="10" spans="1:7" x14ac:dyDescent="0.25">
      <c r="A10" s="135"/>
      <c r="B10" s="136" t="s">
        <v>219</v>
      </c>
      <c r="C10" s="72">
        <f>C8-C9</f>
        <v>0</v>
      </c>
      <c r="D10" s="72">
        <f>D8-D9</f>
        <v>0</v>
      </c>
      <c r="E10" s="72">
        <f t="shared" ref="E10" si="3">E8-E9</f>
        <v>0</v>
      </c>
      <c r="F10" s="63" t="e">
        <f t="shared" si="1"/>
        <v>#DIV/0!</v>
      </c>
      <c r="G10" s="63" t="e">
        <f t="shared" si="2"/>
        <v>#DIV/0!</v>
      </c>
    </row>
    <row r="11" spans="1:7" x14ac:dyDescent="0.25">
      <c r="A11" s="137" t="s">
        <v>159</v>
      </c>
      <c r="B11" s="138" t="s">
        <v>220</v>
      </c>
      <c r="C11" s="139"/>
      <c r="D11" s="139"/>
      <c r="E11" s="139"/>
      <c r="F11" s="139"/>
      <c r="G11" s="139"/>
    </row>
    <row r="12" spans="1:7" x14ac:dyDescent="0.25">
      <c r="A12" s="129"/>
      <c r="B12" s="140" t="s">
        <v>217</v>
      </c>
      <c r="C12" s="146">
        <v>61480.82</v>
      </c>
      <c r="D12" s="73">
        <v>110295</v>
      </c>
      <c r="E12" s="73">
        <v>60061.96</v>
      </c>
      <c r="F12" s="63">
        <f t="shared" si="1"/>
        <v>97.692190832848354</v>
      </c>
      <c r="G12" s="63">
        <f t="shared" si="2"/>
        <v>54.455741420735308</v>
      </c>
    </row>
    <row r="13" spans="1:7" x14ac:dyDescent="0.25">
      <c r="A13" s="132"/>
      <c r="B13" s="142" t="s">
        <v>218</v>
      </c>
      <c r="C13" s="77">
        <v>61480.82</v>
      </c>
      <c r="D13" s="74">
        <v>110295</v>
      </c>
      <c r="E13" s="74">
        <v>60061.96</v>
      </c>
      <c r="F13" s="63">
        <f t="shared" si="1"/>
        <v>97.692190832848354</v>
      </c>
      <c r="G13" s="63">
        <f t="shared" si="2"/>
        <v>54.455741420735308</v>
      </c>
    </row>
    <row r="14" spans="1:7" x14ac:dyDescent="0.25">
      <c r="A14" s="135"/>
      <c r="B14" s="143" t="s">
        <v>219</v>
      </c>
      <c r="C14" s="76">
        <f>C12-C13</f>
        <v>0</v>
      </c>
      <c r="D14" s="72">
        <f t="shared" ref="D14:E14" si="4">D12-D13</f>
        <v>0</v>
      </c>
      <c r="E14" s="72">
        <f t="shared" si="4"/>
        <v>0</v>
      </c>
      <c r="F14" s="63" t="e">
        <f t="shared" si="1"/>
        <v>#DIV/0!</v>
      </c>
      <c r="G14" s="63" t="e">
        <f t="shared" si="2"/>
        <v>#DIV/0!</v>
      </c>
    </row>
    <row r="15" spans="1:7" x14ac:dyDescent="0.25">
      <c r="A15" s="137" t="s">
        <v>156</v>
      </c>
      <c r="B15" s="144" t="s">
        <v>221</v>
      </c>
      <c r="C15" s="145"/>
      <c r="D15" s="139"/>
      <c r="E15" s="139"/>
      <c r="F15" s="139"/>
      <c r="G15" s="139"/>
    </row>
    <row r="16" spans="1:7" x14ac:dyDescent="0.25">
      <c r="A16" s="129"/>
      <c r="B16" s="140" t="s">
        <v>217</v>
      </c>
      <c r="C16" s="146">
        <v>68.400000000000006</v>
      </c>
      <c r="D16" s="75">
        <v>2150</v>
      </c>
      <c r="E16" s="75">
        <v>0</v>
      </c>
      <c r="F16" s="63">
        <f t="shared" si="1"/>
        <v>0</v>
      </c>
      <c r="G16" s="63">
        <f t="shared" si="2"/>
        <v>0</v>
      </c>
    </row>
    <row r="17" spans="1:7" x14ac:dyDescent="0.25">
      <c r="A17" s="132"/>
      <c r="B17" s="142" t="s">
        <v>218</v>
      </c>
      <c r="C17" s="77">
        <v>16.59</v>
      </c>
      <c r="D17" s="74">
        <v>2150</v>
      </c>
      <c r="E17" s="74">
        <v>0</v>
      </c>
      <c r="F17" s="63">
        <f t="shared" si="1"/>
        <v>0</v>
      </c>
      <c r="G17" s="63">
        <f t="shared" si="2"/>
        <v>0</v>
      </c>
    </row>
    <row r="18" spans="1:7" x14ac:dyDescent="0.25">
      <c r="A18" s="135"/>
      <c r="B18" s="143" t="s">
        <v>219</v>
      </c>
      <c r="C18" s="76">
        <f>C16-C17</f>
        <v>51.81</v>
      </c>
      <c r="D18" s="76">
        <f t="shared" ref="D18:E18" si="5">D16-D17</f>
        <v>0</v>
      </c>
      <c r="E18" s="76">
        <f t="shared" si="5"/>
        <v>0</v>
      </c>
      <c r="F18" s="63">
        <f t="shared" si="1"/>
        <v>0</v>
      </c>
      <c r="G18" s="63" t="e">
        <f t="shared" si="2"/>
        <v>#DIV/0!</v>
      </c>
    </row>
    <row r="19" spans="1:7" x14ac:dyDescent="0.25">
      <c r="A19" s="137" t="s">
        <v>161</v>
      </c>
      <c r="B19" s="144" t="s">
        <v>222</v>
      </c>
      <c r="C19" s="145"/>
      <c r="D19" s="139"/>
      <c r="E19" s="139"/>
      <c r="F19" s="139"/>
      <c r="G19" s="139"/>
    </row>
    <row r="20" spans="1:7" x14ac:dyDescent="0.25">
      <c r="A20" s="129"/>
      <c r="B20" s="140" t="s">
        <v>217</v>
      </c>
      <c r="C20" s="147">
        <v>0</v>
      </c>
      <c r="D20" s="75">
        <v>1350</v>
      </c>
      <c r="E20" s="75">
        <v>0</v>
      </c>
      <c r="F20" s="63" t="e">
        <f t="shared" si="1"/>
        <v>#DIV/0!</v>
      </c>
      <c r="G20" s="63">
        <f t="shared" si="2"/>
        <v>0</v>
      </c>
    </row>
    <row r="21" spans="1:7" x14ac:dyDescent="0.25">
      <c r="A21" s="132"/>
      <c r="B21" s="142" t="s">
        <v>218</v>
      </c>
      <c r="C21" s="74">
        <v>0</v>
      </c>
      <c r="D21" s="74">
        <v>1350</v>
      </c>
      <c r="E21" s="74">
        <v>0</v>
      </c>
      <c r="F21" s="63" t="e">
        <f t="shared" si="1"/>
        <v>#DIV/0!</v>
      </c>
      <c r="G21" s="63">
        <f t="shared" si="2"/>
        <v>0</v>
      </c>
    </row>
    <row r="22" spans="1:7" x14ac:dyDescent="0.25">
      <c r="A22" s="135"/>
      <c r="B22" s="143" t="s">
        <v>219</v>
      </c>
      <c r="C22" s="74">
        <f>C20-C21</f>
        <v>0</v>
      </c>
      <c r="D22" s="74">
        <f>D20-D21</f>
        <v>0</v>
      </c>
      <c r="E22" s="74">
        <f>E20-E21</f>
        <v>0</v>
      </c>
      <c r="F22" s="63" t="e">
        <f t="shared" si="1"/>
        <v>#DIV/0!</v>
      </c>
      <c r="G22" s="63" t="e">
        <f t="shared" si="2"/>
        <v>#DIV/0!</v>
      </c>
    </row>
    <row r="23" spans="1:7" x14ac:dyDescent="0.25">
      <c r="A23" s="137" t="s">
        <v>158</v>
      </c>
      <c r="B23" s="144" t="s">
        <v>223</v>
      </c>
      <c r="C23" s="148"/>
      <c r="D23" s="149"/>
      <c r="E23" s="149"/>
      <c r="F23" s="149"/>
      <c r="G23" s="149"/>
    </row>
    <row r="24" spans="1:7" x14ac:dyDescent="0.25">
      <c r="A24" s="129"/>
      <c r="B24" s="140" t="s">
        <v>217</v>
      </c>
      <c r="C24" s="146">
        <v>3022.4</v>
      </c>
      <c r="D24" s="75">
        <v>9501</v>
      </c>
      <c r="E24" s="75">
        <v>1975.18</v>
      </c>
      <c r="F24" s="63">
        <f t="shared" si="1"/>
        <v>65.351376389624136</v>
      </c>
      <c r="G24" s="63">
        <f t="shared" si="2"/>
        <v>20.789180086306704</v>
      </c>
    </row>
    <row r="25" spans="1:7" x14ac:dyDescent="0.25">
      <c r="A25" s="132"/>
      <c r="B25" s="142" t="s">
        <v>218</v>
      </c>
      <c r="C25" s="77">
        <v>2895.4</v>
      </c>
      <c r="D25" s="74">
        <v>9501</v>
      </c>
      <c r="E25" s="74">
        <v>1787.28</v>
      </c>
      <c r="F25" s="63">
        <f t="shared" si="1"/>
        <v>61.728258617116808</v>
      </c>
      <c r="G25" s="63">
        <f t="shared" si="2"/>
        <v>18.811493526997157</v>
      </c>
    </row>
    <row r="26" spans="1:7" x14ac:dyDescent="0.25">
      <c r="A26" s="135"/>
      <c r="B26" s="143" t="s">
        <v>219</v>
      </c>
      <c r="C26" s="76">
        <f>C24-C25</f>
        <v>127</v>
      </c>
      <c r="D26" s="76">
        <f t="shared" ref="D26:E26" si="6">D24-D25</f>
        <v>0</v>
      </c>
      <c r="E26" s="76">
        <f t="shared" si="6"/>
        <v>187.90000000000009</v>
      </c>
      <c r="F26" s="63">
        <f t="shared" si="1"/>
        <v>147.95275590551188</v>
      </c>
      <c r="G26" s="63" t="e">
        <f t="shared" si="2"/>
        <v>#DIV/0!</v>
      </c>
    </row>
    <row r="27" spans="1:7" x14ac:dyDescent="0.25">
      <c r="A27" s="137" t="s">
        <v>155</v>
      </c>
      <c r="B27" s="144" t="s">
        <v>208</v>
      </c>
      <c r="C27" s="148"/>
      <c r="D27" s="149"/>
      <c r="E27" s="149"/>
      <c r="F27" s="149"/>
      <c r="G27" s="149"/>
    </row>
    <row r="28" spans="1:7" x14ac:dyDescent="0.25">
      <c r="A28" s="129"/>
      <c r="B28" s="150" t="s">
        <v>217</v>
      </c>
      <c r="C28" s="141">
        <v>638805.48</v>
      </c>
      <c r="D28" s="73">
        <v>1253650</v>
      </c>
      <c r="E28" s="73">
        <v>705137.75</v>
      </c>
      <c r="F28" s="63">
        <f t="shared" si="1"/>
        <v>110.38379789728792</v>
      </c>
      <c r="G28" s="63">
        <f t="shared" si="2"/>
        <v>56.246779404139915</v>
      </c>
    </row>
    <row r="29" spans="1:7" x14ac:dyDescent="0.25">
      <c r="A29" s="132"/>
      <c r="B29" s="142" t="s">
        <v>218</v>
      </c>
      <c r="C29" s="77">
        <v>638369.43999999994</v>
      </c>
      <c r="D29" s="74">
        <v>1253650</v>
      </c>
      <c r="E29" s="74">
        <v>816254.94</v>
      </c>
      <c r="F29" s="63">
        <f t="shared" si="1"/>
        <v>127.86560396750821</v>
      </c>
      <c r="G29" s="63">
        <f t="shared" si="2"/>
        <v>65.110273202249431</v>
      </c>
    </row>
    <row r="30" spans="1:7" x14ac:dyDescent="0.25">
      <c r="A30" s="151"/>
      <c r="B30" s="152" t="s">
        <v>219</v>
      </c>
      <c r="C30" s="76">
        <f>C28-C29</f>
        <v>436.04000000003725</v>
      </c>
      <c r="D30" s="76">
        <f t="shared" ref="D30:E30" si="7">D28-D29</f>
        <v>0</v>
      </c>
      <c r="E30" s="76">
        <f t="shared" si="7"/>
        <v>-111117.18999999994</v>
      </c>
      <c r="F30" s="63">
        <f t="shared" si="1"/>
        <v>-25483.256123289251</v>
      </c>
      <c r="G30" s="63" t="e">
        <f t="shared" si="2"/>
        <v>#DIV/0!</v>
      </c>
    </row>
    <row r="31" spans="1:7" x14ac:dyDescent="0.25">
      <c r="A31" s="137" t="s">
        <v>170</v>
      </c>
      <c r="B31" s="144" t="s">
        <v>224</v>
      </c>
      <c r="C31" s="148"/>
      <c r="D31" s="149"/>
      <c r="E31" s="149"/>
      <c r="F31" s="149"/>
      <c r="G31" s="149"/>
    </row>
    <row r="32" spans="1:7" x14ac:dyDescent="0.25">
      <c r="A32" s="129"/>
      <c r="B32" s="150" t="s">
        <v>225</v>
      </c>
      <c r="C32" s="141">
        <v>5493.48</v>
      </c>
      <c r="D32" s="73">
        <v>0</v>
      </c>
      <c r="E32" s="73">
        <v>1689.15</v>
      </c>
      <c r="F32" s="63">
        <f t="shared" si="1"/>
        <v>30.748268856899458</v>
      </c>
      <c r="G32" s="63" t="e">
        <f t="shared" si="2"/>
        <v>#DIV/0!</v>
      </c>
    </row>
    <row r="33" spans="1:7" x14ac:dyDescent="0.25">
      <c r="A33" s="132"/>
      <c r="B33" s="142" t="s">
        <v>218</v>
      </c>
      <c r="C33" s="77">
        <v>5149</v>
      </c>
      <c r="D33" s="77">
        <v>0</v>
      </c>
      <c r="E33" s="77">
        <v>1689.15</v>
      </c>
      <c r="F33" s="63">
        <f t="shared" si="1"/>
        <v>32.805399106622644</v>
      </c>
      <c r="G33" s="63" t="e">
        <f t="shared" si="2"/>
        <v>#DIV/0!</v>
      </c>
    </row>
    <row r="34" spans="1:7" x14ac:dyDescent="0.25">
      <c r="A34" s="151"/>
      <c r="B34" s="152" t="s">
        <v>219</v>
      </c>
      <c r="C34" s="78">
        <f>C32-C33</f>
        <v>344.47999999999956</v>
      </c>
      <c r="D34" s="78">
        <f t="shared" ref="D34:E34" si="8">D32-D33</f>
        <v>0</v>
      </c>
      <c r="E34" s="78">
        <f t="shared" si="8"/>
        <v>0</v>
      </c>
      <c r="F34" s="63">
        <f t="shared" si="1"/>
        <v>0</v>
      </c>
      <c r="G34" s="63" t="e">
        <f t="shared" si="2"/>
        <v>#DIV/0!</v>
      </c>
    </row>
    <row r="35" spans="1:7" x14ac:dyDescent="0.25">
      <c r="A35" s="137" t="s">
        <v>157</v>
      </c>
      <c r="B35" s="144" t="s">
        <v>226</v>
      </c>
      <c r="C35" s="148"/>
      <c r="D35" s="149"/>
      <c r="E35" s="149"/>
      <c r="F35" s="149"/>
      <c r="G35" s="149"/>
    </row>
    <row r="36" spans="1:7" x14ac:dyDescent="0.25">
      <c r="A36" s="153"/>
      <c r="B36" s="150" t="s">
        <v>225</v>
      </c>
      <c r="C36" s="154">
        <v>1200</v>
      </c>
      <c r="D36" s="79">
        <v>1300</v>
      </c>
      <c r="E36" s="79">
        <v>0</v>
      </c>
      <c r="F36" s="63">
        <f t="shared" si="1"/>
        <v>0</v>
      </c>
      <c r="G36" s="63">
        <f t="shared" si="2"/>
        <v>0</v>
      </c>
    </row>
    <row r="37" spans="1:7" x14ac:dyDescent="0.25">
      <c r="A37" s="155"/>
      <c r="B37" s="142" t="s">
        <v>218</v>
      </c>
      <c r="C37" s="156">
        <v>968.75</v>
      </c>
      <c r="D37" s="80">
        <v>1300</v>
      </c>
      <c r="E37" s="80">
        <v>0</v>
      </c>
      <c r="F37" s="63">
        <f t="shared" si="1"/>
        <v>0</v>
      </c>
      <c r="G37" s="63">
        <f t="shared" si="2"/>
        <v>0</v>
      </c>
    </row>
    <row r="38" spans="1:7" x14ac:dyDescent="0.25">
      <c r="A38" s="155"/>
      <c r="B38" s="152" t="s">
        <v>219</v>
      </c>
      <c r="C38" s="80">
        <f>C36-C37</f>
        <v>231.25</v>
      </c>
      <c r="D38" s="80">
        <f t="shared" ref="D38:E38" si="9">D36-D37</f>
        <v>0</v>
      </c>
      <c r="E38" s="80">
        <f t="shared" si="9"/>
        <v>0</v>
      </c>
      <c r="F38" s="63">
        <f t="shared" si="1"/>
        <v>0</v>
      </c>
      <c r="G38" s="63" t="e">
        <f t="shared" si="2"/>
        <v>#DIV/0!</v>
      </c>
    </row>
    <row r="39" spans="1:7" x14ac:dyDescent="0.25">
      <c r="A39" s="157" t="s">
        <v>162</v>
      </c>
      <c r="B39" s="158" t="s">
        <v>291</v>
      </c>
      <c r="C39" s="159"/>
      <c r="D39" s="160"/>
      <c r="E39" s="160"/>
      <c r="F39" s="160"/>
      <c r="G39" s="160"/>
    </row>
    <row r="40" spans="1:7" x14ac:dyDescent="0.25">
      <c r="A40" s="153"/>
      <c r="B40" s="150" t="s">
        <v>225</v>
      </c>
      <c r="C40" s="161">
        <v>0</v>
      </c>
      <c r="D40" s="162">
        <v>0</v>
      </c>
      <c r="E40" s="162">
        <v>0</v>
      </c>
      <c r="F40" s="63" t="e">
        <f t="shared" si="1"/>
        <v>#DIV/0!</v>
      </c>
      <c r="G40" s="63" t="e">
        <f t="shared" si="2"/>
        <v>#DIV/0!</v>
      </c>
    </row>
    <row r="41" spans="1:7" x14ac:dyDescent="0.25">
      <c r="A41" s="155"/>
      <c r="B41" s="142" t="s">
        <v>218</v>
      </c>
      <c r="C41" s="163">
        <v>0</v>
      </c>
      <c r="D41" s="74">
        <v>0</v>
      </c>
      <c r="E41" s="74">
        <v>0</v>
      </c>
      <c r="F41" s="63" t="e">
        <f t="shared" si="1"/>
        <v>#DIV/0!</v>
      </c>
      <c r="G41" s="63" t="e">
        <f t="shared" si="2"/>
        <v>#DIV/0!</v>
      </c>
    </row>
    <row r="42" spans="1:7" x14ac:dyDescent="0.25">
      <c r="A42" s="155"/>
      <c r="B42" s="152" t="s">
        <v>219</v>
      </c>
      <c r="C42" s="164">
        <f>C40-C41</f>
        <v>0</v>
      </c>
      <c r="D42" s="164">
        <f t="shared" ref="D42:E42" si="10">D40-D41</f>
        <v>0</v>
      </c>
      <c r="E42" s="164">
        <f t="shared" si="10"/>
        <v>0</v>
      </c>
      <c r="F42" s="63" t="e">
        <f t="shared" si="1"/>
        <v>#DIV/0!</v>
      </c>
      <c r="G42" s="63" t="e">
        <f t="shared" si="2"/>
        <v>#DIV/0!</v>
      </c>
    </row>
    <row r="43" spans="1:7" x14ac:dyDescent="0.25">
      <c r="A43" s="165"/>
      <c r="B43" s="166"/>
      <c r="C43" s="167"/>
      <c r="D43" s="168"/>
      <c r="E43" s="168"/>
      <c r="F43" s="168"/>
      <c r="G43" s="168"/>
    </row>
    <row r="44" spans="1:7" x14ac:dyDescent="0.25">
      <c r="A44" s="169"/>
      <c r="B44" s="170" t="s">
        <v>227</v>
      </c>
      <c r="C44" s="81">
        <f>C8+C12+C16+C20+C24+C28+C32+C36+C40</f>
        <v>717705.83</v>
      </c>
      <c r="D44" s="81">
        <f t="shared" ref="D44:E45" si="11">D8+D12+D16+D20+D24+D28+D32+D36+D40</f>
        <v>1404127</v>
      </c>
      <c r="E44" s="81">
        <f t="shared" si="11"/>
        <v>781063.98</v>
      </c>
      <c r="F44" s="63">
        <f t="shared" si="1"/>
        <v>108.82787172008901</v>
      </c>
      <c r="G44" s="63">
        <f t="shared" si="2"/>
        <v>55.626305882587545</v>
      </c>
    </row>
    <row r="45" spans="1:7" x14ac:dyDescent="0.25">
      <c r="A45" s="165"/>
      <c r="B45" s="166" t="s">
        <v>228</v>
      </c>
      <c r="C45" s="82">
        <f>C9+C13+C17+C21+C25+C29+C33+C37+C41</f>
        <v>716515.25</v>
      </c>
      <c r="D45" s="82">
        <f t="shared" si="11"/>
        <v>1404127</v>
      </c>
      <c r="E45" s="82">
        <f t="shared" si="11"/>
        <v>891993.2699999999</v>
      </c>
      <c r="F45" s="63">
        <f t="shared" si="1"/>
        <v>124.49047944199371</v>
      </c>
      <c r="G45" s="63">
        <f t="shared" si="2"/>
        <v>63.526537841662467</v>
      </c>
    </row>
    <row r="46" spans="1:7" x14ac:dyDescent="0.25">
      <c r="A46" s="165"/>
      <c r="B46" s="171" t="s">
        <v>292</v>
      </c>
      <c r="C46" s="83">
        <f>C44-C45</f>
        <v>1190.5799999999581</v>
      </c>
      <c r="D46" s="83">
        <f t="shared" ref="D46:E46" si="12">D44-D45</f>
        <v>0</v>
      </c>
      <c r="E46" s="83">
        <f t="shared" si="12"/>
        <v>-110929.28999999992</v>
      </c>
      <c r="F46" s="63">
        <f t="shared" si="1"/>
        <v>-9317.2478959837918</v>
      </c>
      <c r="G46" s="63" t="e">
        <f t="shared" si="2"/>
        <v>#DIV/0!</v>
      </c>
    </row>
    <row r="47" spans="1:7" x14ac:dyDescent="0.25">
      <c r="A47" s="165"/>
      <c r="B47" s="171" t="s">
        <v>293</v>
      </c>
      <c r="C47" s="83">
        <v>20405.009999999998</v>
      </c>
      <c r="D47" s="83">
        <v>0</v>
      </c>
      <c r="E47" s="83">
        <v>21071.73</v>
      </c>
      <c r="F47" s="63">
        <f t="shared" si="1"/>
        <v>103.26743285104982</v>
      </c>
      <c r="G47" s="63" t="e">
        <f t="shared" si="2"/>
        <v>#DIV/0!</v>
      </c>
    </row>
    <row r="48" spans="1:7" x14ac:dyDescent="0.25">
      <c r="A48" s="165"/>
      <c r="B48" s="172" t="s">
        <v>229</v>
      </c>
      <c r="C48" s="83">
        <f>C46+C47</f>
        <v>21595.589999999956</v>
      </c>
      <c r="D48" s="83">
        <v>0</v>
      </c>
      <c r="E48" s="83">
        <f>E46+E47</f>
        <v>-89857.559999999925</v>
      </c>
      <c r="F48" s="63">
        <f t="shared" si="1"/>
        <v>-416.09217437449087</v>
      </c>
      <c r="G48" s="63" t="e">
        <f t="shared" si="2"/>
        <v>#DIV/0!</v>
      </c>
    </row>
    <row r="49" spans="1:5" ht="15.75" x14ac:dyDescent="0.25">
      <c r="A49" s="173"/>
      <c r="B49" s="173"/>
      <c r="C49" s="173"/>
      <c r="D49" s="173"/>
      <c r="E49" s="174"/>
    </row>
  </sheetData>
  <mergeCells count="1">
    <mergeCell ref="A1:E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 30.VI.2025.</vt:lpstr>
      <vt:lpstr> Račun prihoda i rashoda</vt:lpstr>
      <vt:lpstr>Prihodi i rahodi po izvorima</vt:lpstr>
      <vt:lpstr>Prema ekonomskoj klasifikaciji</vt:lpstr>
      <vt:lpstr>Rashodi prema funkcijskoj kl</vt:lpstr>
      <vt:lpstr>POSEBNI DIO</vt:lpstr>
      <vt:lpstr>Kontrolna tablica 30.06.2025.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Jurec</cp:lastModifiedBy>
  <cp:lastPrinted>2025-07-25T09:01:30Z</cp:lastPrinted>
  <dcterms:created xsi:type="dcterms:W3CDTF">2022-08-12T12:51:27Z</dcterms:created>
  <dcterms:modified xsi:type="dcterms:W3CDTF">2025-07-25T09:04:11Z</dcterms:modified>
</cp:coreProperties>
</file>