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ZR 2012-2024\ZR 2024 i per\ZR 31.12.2024\usporedba plana i izvršenja 31.12.2024\Nova mapa\"/>
    </mc:Choice>
  </mc:AlternateContent>
  <bookViews>
    <workbookView xWindow="0" yWindow="0" windowWidth="28800" windowHeight="11700" firstSheet="3" activeTab="4"/>
  </bookViews>
  <sheets>
    <sheet name="SAŽETAK" sheetId="9" r:id="rId1"/>
    <sheet name=" Račun prihoda i rashoda" sheetId="3" r:id="rId2"/>
    <sheet name="Prihodi i rashodi po izvorima" sheetId="10" r:id="rId3"/>
    <sheet name="Rashodi prema funkcijskoj kl" sheetId="5" r:id="rId4"/>
    <sheet name="POSEBNI DIO" sheetId="8" r:id="rId5"/>
    <sheet name="Ukupno KONTROLNA TABLICA" sheetId="11" r:id="rId6"/>
  </sheets>
  <definedNames>
    <definedName name="_xlnm._FilterDatabase" localSheetId="4" hidden="1">'POSEBNI DIO'!$A$6:$H$214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5" i="8"/>
  <c r="G49" i="8"/>
  <c r="G50" i="8"/>
  <c r="G51" i="8"/>
  <c r="G55" i="8"/>
  <c r="G61" i="8"/>
  <c r="G65" i="8"/>
  <c r="G69" i="8"/>
  <c r="G72" i="8"/>
  <c r="G73" i="8"/>
  <c r="G74" i="8"/>
  <c r="G75" i="8"/>
  <c r="G76" i="8"/>
  <c r="G77" i="8"/>
  <c r="G78" i="8"/>
  <c r="G79" i="8"/>
  <c r="G81" i="8"/>
  <c r="G82" i="8"/>
  <c r="G83" i="8"/>
  <c r="G84" i="8"/>
  <c r="G85" i="8"/>
  <c r="G86" i="8"/>
  <c r="G87" i="8"/>
  <c r="G88" i="8"/>
  <c r="G93" i="8"/>
  <c r="G94" i="8"/>
  <c r="G97" i="8"/>
  <c r="G101" i="8"/>
  <c r="G106" i="8"/>
  <c r="G113" i="8"/>
  <c r="G114" i="8"/>
  <c r="G115" i="8"/>
  <c r="G116" i="8"/>
  <c r="G117" i="8"/>
  <c r="G118" i="8"/>
  <c r="G119" i="8"/>
  <c r="G120" i="8"/>
  <c r="G121" i="8"/>
  <c r="G123" i="8"/>
  <c r="G126" i="8"/>
  <c r="G127" i="8"/>
  <c r="G128" i="8"/>
  <c r="G129" i="8"/>
  <c r="G130" i="8"/>
  <c r="G132" i="8"/>
  <c r="G134" i="8"/>
  <c r="G137" i="8"/>
  <c r="G141" i="8"/>
  <c r="G142" i="8"/>
  <c r="G143" i="8"/>
  <c r="G144" i="8"/>
  <c r="G145" i="8"/>
  <c r="G146" i="8"/>
  <c r="G148" i="8"/>
  <c r="G149" i="8"/>
  <c r="G150" i="8"/>
  <c r="G151" i="8"/>
  <c r="G152" i="8"/>
  <c r="G153" i="8"/>
  <c r="G155" i="8"/>
  <c r="G157" i="8"/>
  <c r="G161" i="8"/>
  <c r="G165" i="8"/>
  <c r="G168" i="8"/>
  <c r="G172" i="8"/>
  <c r="G176" i="8"/>
  <c r="G179" i="8"/>
  <c r="G183" i="8"/>
  <c r="G184" i="8"/>
  <c r="G185" i="8"/>
  <c r="G188" i="8"/>
  <c r="G189" i="8"/>
  <c r="G190" i="8"/>
  <c r="G193" i="8"/>
  <c r="G197" i="8"/>
  <c r="G201" i="8"/>
  <c r="G202" i="8"/>
  <c r="G203" i="8"/>
  <c r="G205" i="8"/>
  <c r="G206" i="8"/>
  <c r="G207" i="8"/>
  <c r="G208" i="8"/>
  <c r="G209" i="8"/>
  <c r="G211" i="8"/>
  <c r="G212" i="8"/>
  <c r="C210" i="8" l="1"/>
  <c r="C204" i="8"/>
  <c r="C200" i="8"/>
  <c r="C196" i="8"/>
  <c r="C195" i="8" s="1"/>
  <c r="C194" i="8" s="1"/>
  <c r="C192" i="8"/>
  <c r="C191" i="8" s="1"/>
  <c r="C187" i="8"/>
  <c r="C186" i="8" s="1"/>
  <c r="C182" i="8"/>
  <c r="C181" i="8" s="1"/>
  <c r="C178" i="8"/>
  <c r="C177" i="8" s="1"/>
  <c r="C175" i="8"/>
  <c r="C174" i="8" s="1"/>
  <c r="C171" i="8"/>
  <c r="C170" i="8" s="1"/>
  <c r="C169" i="8" s="1"/>
  <c r="C167" i="8"/>
  <c r="C166" i="8" s="1"/>
  <c r="C164" i="8"/>
  <c r="C163" i="8" s="1"/>
  <c r="C160" i="8"/>
  <c r="C159" i="8" s="1"/>
  <c r="C158" i="8" s="1"/>
  <c r="C156" i="8"/>
  <c r="C154" i="8"/>
  <c r="C147" i="8"/>
  <c r="C140" i="8"/>
  <c r="C139" i="8" s="1"/>
  <c r="C138" i="8" s="1"/>
  <c r="C136" i="8"/>
  <c r="C135" i="8" s="1"/>
  <c r="C133" i="8"/>
  <c r="C131" i="8"/>
  <c r="C125" i="8"/>
  <c r="C122" i="8"/>
  <c r="C112" i="8"/>
  <c r="C111" i="8" s="1"/>
  <c r="C105" i="8"/>
  <c r="C104" i="8" s="1"/>
  <c r="C103" i="8" s="1"/>
  <c r="C102" i="8" s="1"/>
  <c r="C100" i="8"/>
  <c r="C99" i="8"/>
  <c r="C98" i="8" s="1"/>
  <c r="C96" i="8" s="1"/>
  <c r="C95" i="8" s="1"/>
  <c r="C92" i="8"/>
  <c r="C91" i="8" s="1"/>
  <c r="C80" i="8"/>
  <c r="C71" i="8"/>
  <c r="C68" i="8"/>
  <c r="C67" i="8" s="1"/>
  <c r="C66" i="8" s="1"/>
  <c r="C64" i="8"/>
  <c r="C63" i="8" s="1"/>
  <c r="C62" i="8" s="1"/>
  <c r="C60" i="8"/>
  <c r="C59" i="8" s="1"/>
  <c r="C58" i="8" s="1"/>
  <c r="C57" i="8" s="1"/>
  <c r="C15" i="8"/>
  <c r="C14" i="8"/>
  <c r="C13" i="8" s="1"/>
  <c r="C11" i="8" s="1"/>
  <c r="C54" i="8"/>
  <c r="C53" i="8"/>
  <c r="C52" i="8" s="1"/>
  <c r="C48" i="8"/>
  <c r="C47" i="8" s="1"/>
  <c r="C46" i="8" s="1"/>
  <c r="C44" i="8"/>
  <c r="C21" i="8"/>
  <c r="C90" i="8" l="1"/>
  <c r="C89" i="8" s="1"/>
  <c r="C56" i="8" s="1"/>
  <c r="C70" i="8"/>
  <c r="C180" i="8"/>
  <c r="C199" i="8"/>
  <c r="C198" i="8" s="1"/>
  <c r="C173" i="8"/>
  <c r="C162" i="8"/>
  <c r="C124" i="8"/>
  <c r="C110" i="8" s="1"/>
  <c r="C20" i="8"/>
  <c r="C19" i="8" s="1"/>
  <c r="C18" i="8" s="1"/>
  <c r="C17" i="8" s="1"/>
  <c r="C10" i="8" s="1"/>
  <c r="C12" i="8"/>
  <c r="C109" i="8" l="1"/>
  <c r="C108" i="8" s="1"/>
  <c r="C107" i="8" s="1"/>
  <c r="C9" i="8" l="1"/>
  <c r="G45" i="11" l="1"/>
  <c r="H45" i="11"/>
  <c r="G46" i="11"/>
  <c r="H46" i="11"/>
  <c r="G47" i="11"/>
  <c r="H47" i="11"/>
  <c r="G48" i="11"/>
  <c r="H48" i="11"/>
  <c r="H44" i="11"/>
  <c r="G44" i="11"/>
  <c r="C48" i="11" l="1"/>
  <c r="E46" i="11" l="1"/>
  <c r="E44" i="11"/>
  <c r="E45" i="11"/>
  <c r="E42" i="11"/>
  <c r="E38" i="11"/>
  <c r="E34" i="11"/>
  <c r="E30" i="11"/>
  <c r="G9" i="11"/>
  <c r="H9" i="11"/>
  <c r="G10" i="11"/>
  <c r="H10" i="11"/>
  <c r="G12" i="11"/>
  <c r="H12" i="11"/>
  <c r="G13" i="11"/>
  <c r="H13" i="11"/>
  <c r="G14" i="11"/>
  <c r="H14" i="11"/>
  <c r="G16" i="11"/>
  <c r="H16" i="11"/>
  <c r="G17" i="11"/>
  <c r="H17" i="11"/>
  <c r="G20" i="11"/>
  <c r="H20" i="11"/>
  <c r="G21" i="11"/>
  <c r="H21" i="11"/>
  <c r="G22" i="11"/>
  <c r="H22" i="11"/>
  <c r="G24" i="11"/>
  <c r="H24" i="11"/>
  <c r="G25" i="11"/>
  <c r="H25" i="11"/>
  <c r="G26" i="11"/>
  <c r="H26" i="11"/>
  <c r="E26" i="11"/>
  <c r="E22" i="11"/>
  <c r="E18" i="11"/>
  <c r="E14" i="11"/>
  <c r="E10" i="11"/>
  <c r="H8" i="11"/>
  <c r="G8" i="11"/>
  <c r="F45" i="11" l="1"/>
  <c r="D45" i="11"/>
  <c r="C45" i="11"/>
  <c r="F44" i="11"/>
  <c r="D44" i="11"/>
  <c r="C44" i="11"/>
  <c r="F42" i="11"/>
  <c r="H42" i="11" s="1"/>
  <c r="D42" i="11"/>
  <c r="C42" i="11"/>
  <c r="H41" i="11"/>
  <c r="G41" i="11"/>
  <c r="H40" i="11"/>
  <c r="G40" i="11"/>
  <c r="F38" i="11"/>
  <c r="D38" i="11"/>
  <c r="C38" i="11"/>
  <c r="H37" i="11"/>
  <c r="G37" i="11"/>
  <c r="H36" i="11"/>
  <c r="G36" i="11"/>
  <c r="F34" i="11"/>
  <c r="D34" i="11"/>
  <c r="C34" i="11"/>
  <c r="H33" i="11"/>
  <c r="G33" i="11"/>
  <c r="H32" i="11"/>
  <c r="G32" i="11"/>
  <c r="F30" i="11"/>
  <c r="D30" i="11"/>
  <c r="C30" i="11"/>
  <c r="H29" i="11"/>
  <c r="G29" i="11"/>
  <c r="H28" i="11"/>
  <c r="G28" i="11"/>
  <c r="F26" i="11"/>
  <c r="D26" i="11"/>
  <c r="C26" i="11"/>
  <c r="F22" i="11"/>
  <c r="D22" i="11"/>
  <c r="C22" i="11"/>
  <c r="F18" i="11"/>
  <c r="D18" i="11"/>
  <c r="C18" i="11"/>
  <c r="F14" i="11"/>
  <c r="D14" i="11"/>
  <c r="C14" i="11"/>
  <c r="F10" i="11"/>
  <c r="D10" i="11"/>
  <c r="C10" i="11"/>
  <c r="G18" i="11" l="1"/>
  <c r="H18" i="11"/>
  <c r="H38" i="11"/>
  <c r="H34" i="11"/>
  <c r="G34" i="11"/>
  <c r="H30" i="11"/>
  <c r="G30" i="11"/>
  <c r="D46" i="11"/>
  <c r="C46" i="11"/>
  <c r="G42" i="11"/>
  <c r="F46" i="11"/>
  <c r="G38" i="11"/>
  <c r="F48" i="11" l="1"/>
  <c r="J28" i="9" l="1"/>
  <c r="J29" i="9" l="1"/>
  <c r="K29" i="9"/>
  <c r="K28" i="9"/>
  <c r="J10" i="9"/>
  <c r="J11" i="9"/>
  <c r="J13" i="9"/>
  <c r="J14" i="9"/>
  <c r="G12" i="9" l="1"/>
  <c r="G9" i="9"/>
  <c r="G15" i="9" s="1"/>
  <c r="F12" i="10" l="1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H78" i="3" l="1"/>
  <c r="I78" i="3"/>
  <c r="H79" i="3"/>
  <c r="I79" i="3"/>
  <c r="H80" i="3"/>
  <c r="I80" i="3"/>
  <c r="H81" i="3"/>
  <c r="I81" i="3"/>
  <c r="H82" i="3"/>
  <c r="I82" i="3"/>
  <c r="H83" i="3"/>
  <c r="I83" i="3"/>
  <c r="H85" i="3"/>
  <c r="I85" i="3"/>
  <c r="H86" i="3"/>
  <c r="I86" i="3"/>
  <c r="H87" i="3"/>
  <c r="I87" i="3"/>
  <c r="H88" i="3"/>
  <c r="I88" i="3"/>
  <c r="H89" i="3"/>
  <c r="I89" i="3"/>
  <c r="H90" i="3"/>
  <c r="I90" i="3"/>
  <c r="H93" i="3"/>
  <c r="I93" i="3"/>
  <c r="H94" i="3"/>
  <c r="I94" i="3"/>
  <c r="H97" i="3"/>
  <c r="I97" i="3"/>
  <c r="H100" i="3"/>
  <c r="I100" i="3"/>
  <c r="H101" i="3"/>
  <c r="I101" i="3"/>
  <c r="H105" i="3"/>
  <c r="I105" i="3"/>
  <c r="H106" i="3"/>
  <c r="I106" i="3"/>
  <c r="H107" i="3"/>
  <c r="I107" i="3"/>
  <c r="H109" i="3"/>
  <c r="I109" i="3"/>
  <c r="H112" i="3"/>
  <c r="I112" i="3"/>
  <c r="H68" i="3"/>
  <c r="I68" i="3"/>
  <c r="H69" i="3"/>
  <c r="I69" i="3"/>
  <c r="H70" i="3"/>
  <c r="I70" i="3"/>
  <c r="H71" i="3"/>
  <c r="I71" i="3"/>
  <c r="H72" i="3"/>
  <c r="I72" i="3"/>
  <c r="H73" i="3"/>
  <c r="I73" i="3"/>
  <c r="H75" i="3"/>
  <c r="I75" i="3"/>
  <c r="H76" i="3"/>
  <c r="I76" i="3"/>
  <c r="H77" i="3"/>
  <c r="I77" i="3"/>
  <c r="H60" i="3"/>
  <c r="H63" i="3"/>
  <c r="I63" i="3"/>
  <c r="H64" i="3"/>
  <c r="I64" i="3"/>
  <c r="H65" i="3"/>
  <c r="I65" i="3"/>
  <c r="H66" i="3"/>
  <c r="I66" i="3"/>
  <c r="H53" i="3"/>
  <c r="I53" i="3"/>
  <c r="H54" i="3"/>
  <c r="I54" i="3"/>
  <c r="H55" i="3"/>
  <c r="I55" i="3"/>
  <c r="H57" i="3"/>
  <c r="I57" i="3"/>
  <c r="H59" i="3"/>
  <c r="I59" i="3"/>
  <c r="I60" i="3"/>
  <c r="H35" i="3"/>
  <c r="I35" i="3"/>
  <c r="H38" i="3"/>
  <c r="I38" i="3"/>
  <c r="H39" i="3"/>
  <c r="I39" i="3"/>
  <c r="H43" i="3"/>
  <c r="I43" i="3"/>
  <c r="H14" i="3"/>
  <c r="I14" i="3"/>
  <c r="H16" i="3"/>
  <c r="I16" i="3"/>
  <c r="H17" i="3"/>
  <c r="I17" i="3"/>
  <c r="H19" i="3"/>
  <c r="I19" i="3"/>
  <c r="H21" i="3"/>
  <c r="I21" i="3"/>
  <c r="H22" i="3"/>
  <c r="I22" i="3"/>
  <c r="H23" i="3"/>
  <c r="I23" i="3"/>
  <c r="H26" i="3"/>
  <c r="I26" i="3"/>
  <c r="H29" i="3"/>
  <c r="I29" i="3"/>
  <c r="H32" i="3"/>
  <c r="I32" i="3"/>
  <c r="H33" i="3"/>
  <c r="I33" i="3"/>
  <c r="E99" i="3" l="1"/>
  <c r="E98" i="3" s="1"/>
  <c r="F99" i="3"/>
  <c r="F98" i="3" s="1"/>
  <c r="G99" i="3"/>
  <c r="D99" i="3"/>
  <c r="D98" i="3" s="1"/>
  <c r="E52" i="3"/>
  <c r="F52" i="3"/>
  <c r="G52" i="3"/>
  <c r="D52" i="3"/>
  <c r="E56" i="3"/>
  <c r="F56" i="3"/>
  <c r="G56" i="3"/>
  <c r="D56" i="3"/>
  <c r="E58" i="3"/>
  <c r="F58" i="3"/>
  <c r="G58" i="3"/>
  <c r="D58" i="3"/>
  <c r="E84" i="3"/>
  <c r="F84" i="3"/>
  <c r="G84" i="3"/>
  <c r="E74" i="3"/>
  <c r="F74" i="3"/>
  <c r="G74" i="3"/>
  <c r="E67" i="3"/>
  <c r="F67" i="3"/>
  <c r="G67" i="3"/>
  <c r="E62" i="3"/>
  <c r="F62" i="3"/>
  <c r="G62" i="3"/>
  <c r="D84" i="3"/>
  <c r="E92" i="3"/>
  <c r="E91" i="3" s="1"/>
  <c r="F92" i="3"/>
  <c r="F91" i="3" s="1"/>
  <c r="G92" i="3"/>
  <c r="D92" i="3"/>
  <c r="D91" i="3" s="1"/>
  <c r="E96" i="3"/>
  <c r="E95" i="3" s="1"/>
  <c r="F96" i="3"/>
  <c r="F95" i="3" s="1"/>
  <c r="G96" i="3"/>
  <c r="D96" i="3"/>
  <c r="D95" i="3" s="1"/>
  <c r="D104" i="3"/>
  <c r="F104" i="3"/>
  <c r="G104" i="3"/>
  <c r="E104" i="3"/>
  <c r="E111" i="3"/>
  <c r="E110" i="3" s="1"/>
  <c r="F111" i="3"/>
  <c r="F110" i="3" s="1"/>
  <c r="G111" i="3"/>
  <c r="D74" i="3"/>
  <c r="D67" i="3"/>
  <c r="D62" i="3"/>
  <c r="E11" i="10"/>
  <c r="G11" i="10" l="1"/>
  <c r="F11" i="10"/>
  <c r="I56" i="3"/>
  <c r="H56" i="3"/>
  <c r="H74" i="3"/>
  <c r="I74" i="3"/>
  <c r="G110" i="3"/>
  <c r="I111" i="3"/>
  <c r="H84" i="3"/>
  <c r="I84" i="3"/>
  <c r="H52" i="3"/>
  <c r="I52" i="3"/>
  <c r="H104" i="3"/>
  <c r="I104" i="3"/>
  <c r="I62" i="3"/>
  <c r="H62" i="3"/>
  <c r="H58" i="3"/>
  <c r="I58" i="3"/>
  <c r="G98" i="3"/>
  <c r="H99" i="3"/>
  <c r="I99" i="3"/>
  <c r="G95" i="3"/>
  <c r="H96" i="3"/>
  <c r="I96" i="3"/>
  <c r="G91" i="3"/>
  <c r="H92" i="3"/>
  <c r="I92" i="3"/>
  <c r="H67" i="3"/>
  <c r="I67" i="3"/>
  <c r="E51" i="3"/>
  <c r="F51" i="3"/>
  <c r="G51" i="3"/>
  <c r="D51" i="3"/>
  <c r="D61" i="3"/>
  <c r="E61" i="3"/>
  <c r="G61" i="3"/>
  <c r="F61" i="3"/>
  <c r="H95" i="3" l="1"/>
  <c r="I95" i="3"/>
  <c r="H61" i="3"/>
  <c r="I61" i="3"/>
  <c r="I51" i="3"/>
  <c r="H51" i="3"/>
  <c r="H98" i="3"/>
  <c r="I98" i="3"/>
  <c r="H91" i="3"/>
  <c r="I91" i="3"/>
  <c r="I110" i="3"/>
  <c r="E50" i="3"/>
  <c r="F50" i="3"/>
  <c r="G50" i="3"/>
  <c r="I50" i="3" l="1"/>
  <c r="E108" i="3" l="1"/>
  <c r="E103" i="3" s="1"/>
  <c r="E102" i="3" s="1"/>
  <c r="E49" i="3" s="1"/>
  <c r="F108" i="3"/>
  <c r="F103" i="3" s="1"/>
  <c r="F102" i="3" s="1"/>
  <c r="F49" i="3" s="1"/>
  <c r="I49" i="3" s="1"/>
  <c r="D108" i="3"/>
  <c r="D103" i="3" s="1"/>
  <c r="G108" i="3"/>
  <c r="D111" i="3"/>
  <c r="G18" i="3"/>
  <c r="E31" i="3"/>
  <c r="F31" i="3"/>
  <c r="G31" i="3"/>
  <c r="D31" i="3"/>
  <c r="G28" i="3"/>
  <c r="E20" i="3"/>
  <c r="F20" i="3"/>
  <c r="G20" i="3"/>
  <c r="D20" i="3"/>
  <c r="F25" i="3"/>
  <c r="F24" i="3" s="1"/>
  <c r="F28" i="3"/>
  <c r="F27" i="3" s="1"/>
  <c r="F34" i="3"/>
  <c r="F37" i="3"/>
  <c r="F36" i="3" s="1"/>
  <c r="E25" i="3"/>
  <c r="E24" i="3" s="1"/>
  <c r="E28" i="3"/>
  <c r="E27" i="3" s="1"/>
  <c r="E34" i="3"/>
  <c r="G103" i="3" l="1"/>
  <c r="H108" i="3"/>
  <c r="I108" i="3"/>
  <c r="I20" i="3"/>
  <c r="H20" i="3"/>
  <c r="G27" i="3"/>
  <c r="H28" i="3"/>
  <c r="I28" i="3"/>
  <c r="D110" i="3"/>
  <c r="H110" i="3" s="1"/>
  <c r="H111" i="3"/>
  <c r="H31" i="3"/>
  <c r="I31" i="3"/>
  <c r="F30" i="3"/>
  <c r="E30" i="3"/>
  <c r="E42" i="3"/>
  <c r="E41" i="3" s="1"/>
  <c r="E40" i="3" s="1"/>
  <c r="F42" i="3"/>
  <c r="F41" i="3" s="1"/>
  <c r="F40" i="3" s="1"/>
  <c r="G42" i="3"/>
  <c r="D42" i="3"/>
  <c r="D41" i="3" s="1"/>
  <c r="E37" i="3"/>
  <c r="E36" i="3" s="1"/>
  <c r="G37" i="3"/>
  <c r="D37" i="3"/>
  <c r="D36" i="3" s="1"/>
  <c r="G34" i="3"/>
  <c r="G25" i="3"/>
  <c r="D34" i="3"/>
  <c r="D30" i="3" s="1"/>
  <c r="D28" i="3"/>
  <c r="D27" i="3" s="1"/>
  <c r="D25" i="3"/>
  <c r="D24" i="3" s="1"/>
  <c r="E13" i="3"/>
  <c r="F13" i="3"/>
  <c r="G13" i="3"/>
  <c r="D13" i="3"/>
  <c r="E15" i="3"/>
  <c r="F15" i="3"/>
  <c r="G15" i="3"/>
  <c r="E18" i="3"/>
  <c r="F18" i="3"/>
  <c r="I18" i="3" s="1"/>
  <c r="D15" i="3"/>
  <c r="D18" i="3"/>
  <c r="H18" i="3" s="1"/>
  <c r="H15" i="3" l="1"/>
  <c r="I15" i="3"/>
  <c r="I27" i="3"/>
  <c r="H27" i="3"/>
  <c r="G36" i="3"/>
  <c r="H37" i="3"/>
  <c r="I37" i="3"/>
  <c r="D102" i="3"/>
  <c r="H13" i="3"/>
  <c r="I13" i="3"/>
  <c r="G24" i="3"/>
  <c r="H25" i="3"/>
  <c r="I25" i="3"/>
  <c r="G41" i="3"/>
  <c r="H42" i="3"/>
  <c r="I42" i="3"/>
  <c r="G30" i="3"/>
  <c r="I34" i="3"/>
  <c r="H34" i="3"/>
  <c r="G102" i="3"/>
  <c r="H103" i="3"/>
  <c r="I103" i="3"/>
  <c r="H30" i="3"/>
  <c r="I30" i="3"/>
  <c r="G12" i="3"/>
  <c r="F12" i="3"/>
  <c r="F11" i="3" s="1"/>
  <c r="F10" i="3" s="1"/>
  <c r="E12" i="3"/>
  <c r="D12" i="3"/>
  <c r="G13" i="5"/>
  <c r="G14" i="5"/>
  <c r="G15" i="5"/>
  <c r="G16" i="5"/>
  <c r="F14" i="5"/>
  <c r="F15" i="5"/>
  <c r="F16" i="5"/>
  <c r="G12" i="5"/>
  <c r="D40" i="3"/>
  <c r="G49" i="3" l="1"/>
  <c r="H102" i="3"/>
  <c r="I102" i="3"/>
  <c r="H36" i="3"/>
  <c r="I36" i="3"/>
  <c r="H24" i="3"/>
  <c r="I24" i="3"/>
  <c r="G40" i="3"/>
  <c r="H41" i="3"/>
  <c r="I41" i="3"/>
  <c r="G11" i="3"/>
  <c r="G10" i="3" s="1"/>
  <c r="H12" i="3"/>
  <c r="I12" i="3"/>
  <c r="D50" i="3"/>
  <c r="H50" i="3" s="1"/>
  <c r="D11" i="3"/>
  <c r="H11" i="3" l="1"/>
  <c r="H40" i="3"/>
  <c r="I40" i="3"/>
  <c r="I11" i="3"/>
  <c r="D49" i="3"/>
  <c r="H49" i="3" s="1"/>
  <c r="D10" i="3"/>
  <c r="B13" i="5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B27" i="10"/>
  <c r="B11" i="10"/>
  <c r="B12" i="5" l="1"/>
  <c r="F12" i="5" s="1"/>
  <c r="F13" i="5"/>
  <c r="H16" i="8" l="1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5" i="8"/>
  <c r="H49" i="8"/>
  <c r="H50" i="8"/>
  <c r="H51" i="8"/>
  <c r="H55" i="8"/>
  <c r="H61" i="8"/>
  <c r="H65" i="8"/>
  <c r="H69" i="8"/>
  <c r="H72" i="8"/>
  <c r="H73" i="8"/>
  <c r="H74" i="8"/>
  <c r="H75" i="8"/>
  <c r="H76" i="8"/>
  <c r="H77" i="8"/>
  <c r="H78" i="8"/>
  <c r="H79" i="8"/>
  <c r="H81" i="8"/>
  <c r="H82" i="8"/>
  <c r="H83" i="8"/>
  <c r="H84" i="8"/>
  <c r="H85" i="8"/>
  <c r="H86" i="8"/>
  <c r="H87" i="8"/>
  <c r="H88" i="8"/>
  <c r="H93" i="8"/>
  <c r="H94" i="8"/>
  <c r="H97" i="8"/>
  <c r="H101" i="8"/>
  <c r="H106" i="8"/>
  <c r="H113" i="8"/>
  <c r="H114" i="8"/>
  <c r="H115" i="8"/>
  <c r="H116" i="8"/>
  <c r="H117" i="8"/>
  <c r="H118" i="8"/>
  <c r="H119" i="8"/>
  <c r="H120" i="8"/>
  <c r="H121" i="8"/>
  <c r="H123" i="8"/>
  <c r="H126" i="8"/>
  <c r="H127" i="8"/>
  <c r="H128" i="8"/>
  <c r="H129" i="8"/>
  <c r="H130" i="8"/>
  <c r="H132" i="8"/>
  <c r="H134" i="8"/>
  <c r="H137" i="8"/>
  <c r="H141" i="8"/>
  <c r="H142" i="8"/>
  <c r="H143" i="8"/>
  <c r="H144" i="8"/>
  <c r="H145" i="8"/>
  <c r="H146" i="8"/>
  <c r="H148" i="8"/>
  <c r="H149" i="8"/>
  <c r="H150" i="8"/>
  <c r="H151" i="8"/>
  <c r="H152" i="8"/>
  <c r="H153" i="8"/>
  <c r="H155" i="8"/>
  <c r="H157" i="8"/>
  <c r="H161" i="8"/>
  <c r="H165" i="8"/>
  <c r="H168" i="8"/>
  <c r="H172" i="8"/>
  <c r="H176" i="8"/>
  <c r="H179" i="8"/>
  <c r="H183" i="8"/>
  <c r="H184" i="8"/>
  <c r="H185" i="8"/>
  <c r="H188" i="8"/>
  <c r="H189" i="8"/>
  <c r="H190" i="8"/>
  <c r="H193" i="8"/>
  <c r="H197" i="8"/>
  <c r="H201" i="8"/>
  <c r="H202" i="8"/>
  <c r="H203" i="8"/>
  <c r="H205" i="8"/>
  <c r="H206" i="8"/>
  <c r="H207" i="8"/>
  <c r="H208" i="8"/>
  <c r="H209" i="8"/>
  <c r="H211" i="8"/>
  <c r="H212" i="8"/>
  <c r="F204" i="8" l="1"/>
  <c r="G204" i="8" s="1"/>
  <c r="E210" i="8"/>
  <c r="F210" i="8"/>
  <c r="G210" i="8" s="1"/>
  <c r="D210" i="8"/>
  <c r="H210" i="8" l="1"/>
  <c r="E71" i="8"/>
  <c r="D71" i="8"/>
  <c r="E80" i="8"/>
  <c r="F80" i="8"/>
  <c r="G80" i="8" s="1"/>
  <c r="D80" i="8"/>
  <c r="F71" i="8"/>
  <c r="E64" i="8"/>
  <c r="E63" i="8" s="1"/>
  <c r="E62" i="8" s="1"/>
  <c r="F64" i="8"/>
  <c r="G64" i="8" s="1"/>
  <c r="D64" i="8"/>
  <c r="D63" i="8" s="1"/>
  <c r="D62" i="8" s="1"/>
  <c r="F14" i="8"/>
  <c r="G14" i="8" s="1"/>
  <c r="F15" i="8"/>
  <c r="G15" i="8" s="1"/>
  <c r="F21" i="8"/>
  <c r="G21" i="8" s="1"/>
  <c r="F44" i="8"/>
  <c r="G44" i="8" s="1"/>
  <c r="F48" i="8"/>
  <c r="G48" i="8" s="1"/>
  <c r="F53" i="8"/>
  <c r="G53" i="8" s="1"/>
  <c r="F54" i="8"/>
  <c r="G54" i="8" s="1"/>
  <c r="F60" i="8"/>
  <c r="G60" i="8" s="1"/>
  <c r="F68" i="8"/>
  <c r="G68" i="8" s="1"/>
  <c r="F92" i="8"/>
  <c r="G92" i="8" s="1"/>
  <c r="F99" i="8"/>
  <c r="G99" i="8" s="1"/>
  <c r="F100" i="8"/>
  <c r="G100" i="8" s="1"/>
  <c r="F105" i="8"/>
  <c r="G105" i="8" s="1"/>
  <c r="F112" i="8"/>
  <c r="G112" i="8" s="1"/>
  <c r="F122" i="8"/>
  <c r="G122" i="8" s="1"/>
  <c r="F125" i="8"/>
  <c r="G125" i="8" s="1"/>
  <c r="F131" i="8"/>
  <c r="G131" i="8" s="1"/>
  <c r="F133" i="8"/>
  <c r="G133" i="8" s="1"/>
  <c r="F136" i="8"/>
  <c r="G136" i="8" s="1"/>
  <c r="F140" i="8"/>
  <c r="G140" i="8" s="1"/>
  <c r="F147" i="8"/>
  <c r="G147" i="8" s="1"/>
  <c r="F154" i="8"/>
  <c r="G154" i="8" s="1"/>
  <c r="F156" i="8"/>
  <c r="G156" i="8" s="1"/>
  <c r="F160" i="8"/>
  <c r="G160" i="8" s="1"/>
  <c r="F164" i="8"/>
  <c r="G164" i="8" s="1"/>
  <c r="F167" i="8"/>
  <c r="G167" i="8" s="1"/>
  <c r="F171" i="8"/>
  <c r="G171" i="8" s="1"/>
  <c r="F175" i="8"/>
  <c r="G175" i="8" s="1"/>
  <c r="F178" i="8"/>
  <c r="G178" i="8" s="1"/>
  <c r="F182" i="8"/>
  <c r="G182" i="8" s="1"/>
  <c r="F187" i="8"/>
  <c r="G187" i="8" s="1"/>
  <c r="F192" i="8"/>
  <c r="G192" i="8" s="1"/>
  <c r="F196" i="8"/>
  <c r="G196" i="8" s="1"/>
  <c r="F200" i="8"/>
  <c r="G200" i="8" s="1"/>
  <c r="H71" i="8" l="1"/>
  <c r="G71" i="8"/>
  <c r="H80" i="8"/>
  <c r="F98" i="8"/>
  <c r="G98" i="8" s="1"/>
  <c r="F67" i="8"/>
  <c r="G67" i="8" s="1"/>
  <c r="F63" i="8"/>
  <c r="G63" i="8" s="1"/>
  <c r="H64" i="8"/>
  <c r="F181" i="8"/>
  <c r="G181" i="8" s="1"/>
  <c r="F195" i="8"/>
  <c r="G195" i="8" s="1"/>
  <c r="F191" i="8"/>
  <c r="G191" i="8" s="1"/>
  <c r="F59" i="8"/>
  <c r="G59" i="8" s="1"/>
  <c r="F135" i="8"/>
  <c r="G135" i="8" s="1"/>
  <c r="F52" i="8"/>
  <c r="G52" i="8" s="1"/>
  <c r="F170" i="8"/>
  <c r="F111" i="8"/>
  <c r="G111" i="8" s="1"/>
  <c r="F91" i="8"/>
  <c r="G91" i="8" s="1"/>
  <c r="F104" i="8"/>
  <c r="G104" i="8" s="1"/>
  <c r="F12" i="8"/>
  <c r="G12" i="8" s="1"/>
  <c r="F186" i="8"/>
  <c r="G186" i="8" s="1"/>
  <c r="F177" i="8"/>
  <c r="G177" i="8" s="1"/>
  <c r="F174" i="8"/>
  <c r="G174" i="8" s="1"/>
  <c r="F47" i="8"/>
  <c r="G47" i="8" s="1"/>
  <c r="F166" i="8"/>
  <c r="G166" i="8" s="1"/>
  <c r="F163" i="8"/>
  <c r="F159" i="8"/>
  <c r="G159" i="8" s="1"/>
  <c r="F70" i="8"/>
  <c r="G70" i="8" s="1"/>
  <c r="D70" i="8"/>
  <c r="E70" i="8"/>
  <c r="F96" i="8"/>
  <c r="G96" i="8" s="1"/>
  <c r="F124" i="8"/>
  <c r="G124" i="8" s="1"/>
  <c r="F139" i="8"/>
  <c r="G139" i="8" s="1"/>
  <c r="F20" i="8"/>
  <c r="G20" i="8" s="1"/>
  <c r="F199" i="8"/>
  <c r="G199" i="8" s="1"/>
  <c r="F13" i="8"/>
  <c r="G13" i="8" s="1"/>
  <c r="D21" i="8"/>
  <c r="F162" i="8" l="1"/>
  <c r="G162" i="8" s="1"/>
  <c r="G163" i="8"/>
  <c r="F169" i="8"/>
  <c r="G169" i="8" s="1"/>
  <c r="G170" i="8"/>
  <c r="H70" i="8"/>
  <c r="F158" i="8"/>
  <c r="G158" i="8" s="1"/>
  <c r="F173" i="8"/>
  <c r="G173" i="8" s="1"/>
  <c r="F95" i="8"/>
  <c r="G95" i="8" s="1"/>
  <c r="F58" i="8"/>
  <c r="G58" i="8" s="1"/>
  <c r="F62" i="8"/>
  <c r="H63" i="8"/>
  <c r="F110" i="8"/>
  <c r="G110" i="8" s="1"/>
  <c r="F103" i="8"/>
  <c r="G103" i="8" s="1"/>
  <c r="F66" i="8"/>
  <c r="G66" i="8" s="1"/>
  <c r="F46" i="8"/>
  <c r="G46" i="8" s="1"/>
  <c r="F11" i="8"/>
  <c r="F180" i="8"/>
  <c r="G180" i="8" s="1"/>
  <c r="F194" i="8"/>
  <c r="G194" i="8" s="1"/>
  <c r="F138" i="8"/>
  <c r="G138" i="8" s="1"/>
  <c r="F198" i="8"/>
  <c r="G198" i="8" s="1"/>
  <c r="F19" i="8"/>
  <c r="G19" i="8" s="1"/>
  <c r="E13" i="5"/>
  <c r="E12" i="5" s="1"/>
  <c r="E27" i="10"/>
  <c r="J38" i="9"/>
  <c r="K38" i="9"/>
  <c r="J39" i="9"/>
  <c r="K39" i="9"/>
  <c r="J40" i="9"/>
  <c r="K40" i="9"/>
  <c r="K37" i="9"/>
  <c r="J37" i="9"/>
  <c r="K11" i="9"/>
  <c r="K13" i="9"/>
  <c r="K14" i="9"/>
  <c r="K10" i="9"/>
  <c r="H62" i="8" l="1"/>
  <c r="G62" i="8"/>
  <c r="G11" i="8"/>
  <c r="F90" i="8"/>
  <c r="G90" i="8" s="1"/>
  <c r="F102" i="8"/>
  <c r="G102" i="8" s="1"/>
  <c r="F18" i="8"/>
  <c r="G18" i="8" s="1"/>
  <c r="F27" i="10"/>
  <c r="G27" i="10"/>
  <c r="I12" i="9"/>
  <c r="J12" i="9" s="1"/>
  <c r="I9" i="9"/>
  <c r="F89" i="8" l="1"/>
  <c r="G89" i="8" s="1"/>
  <c r="F109" i="8"/>
  <c r="F17" i="8"/>
  <c r="H10" i="3"/>
  <c r="I15" i="9"/>
  <c r="F108" i="8" l="1"/>
  <c r="G108" i="8" s="1"/>
  <c r="G109" i="8"/>
  <c r="G17" i="8"/>
  <c r="F57" i="8"/>
  <c r="G57" i="8" s="1"/>
  <c r="F107" i="8"/>
  <c r="G107" i="8" s="1"/>
  <c r="I30" i="9"/>
  <c r="J30" i="9" l="1"/>
  <c r="K30" i="9"/>
  <c r="F56" i="8"/>
  <c r="G56" i="8" l="1"/>
  <c r="F10" i="8"/>
  <c r="G10" i="8" s="1"/>
  <c r="F9" i="8" l="1"/>
  <c r="E204" i="8"/>
  <c r="H204" i="8" s="1"/>
  <c r="E200" i="8"/>
  <c r="H200" i="8" s="1"/>
  <c r="G9" i="8" l="1"/>
  <c r="E199" i="8"/>
  <c r="H199" i="8" s="1"/>
  <c r="E196" i="8"/>
  <c r="H196" i="8" s="1"/>
  <c r="E192" i="8"/>
  <c r="H192" i="8" s="1"/>
  <c r="E187" i="8"/>
  <c r="H187" i="8" s="1"/>
  <c r="E182" i="8"/>
  <c r="H182" i="8" s="1"/>
  <c r="E178" i="8"/>
  <c r="H178" i="8" s="1"/>
  <c r="E175" i="8"/>
  <c r="H175" i="8" s="1"/>
  <c r="E171" i="8"/>
  <c r="H171" i="8" s="1"/>
  <c r="E167" i="8"/>
  <c r="H167" i="8" s="1"/>
  <c r="E164" i="8"/>
  <c r="H164" i="8" s="1"/>
  <c r="E160" i="8"/>
  <c r="H160" i="8" s="1"/>
  <c r="E156" i="8"/>
  <c r="H156" i="8" s="1"/>
  <c r="E154" i="8"/>
  <c r="H154" i="8" s="1"/>
  <c r="E147" i="8"/>
  <c r="H147" i="8" s="1"/>
  <c r="E140" i="8"/>
  <c r="H140" i="8" s="1"/>
  <c r="E136" i="8"/>
  <c r="H136" i="8" s="1"/>
  <c r="E133" i="8"/>
  <c r="H133" i="8" s="1"/>
  <c r="E131" i="8"/>
  <c r="H131" i="8" s="1"/>
  <c r="E125" i="8"/>
  <c r="H125" i="8" s="1"/>
  <c r="E122" i="8"/>
  <c r="H122" i="8" s="1"/>
  <c r="E112" i="8"/>
  <c r="H112" i="8" s="1"/>
  <c r="D92" i="8"/>
  <c r="E92" i="8"/>
  <c r="H92" i="8" s="1"/>
  <c r="E124" i="8" l="1"/>
  <c r="H124" i="8" s="1"/>
  <c r="E111" i="8"/>
  <c r="H111" i="8" s="1"/>
  <c r="E181" i="8"/>
  <c r="H181" i="8" s="1"/>
  <c r="E186" i="8"/>
  <c r="H186" i="8" s="1"/>
  <c r="E159" i="8"/>
  <c r="H159" i="8" s="1"/>
  <c r="E177" i="8"/>
  <c r="H177" i="8" s="1"/>
  <c r="E191" i="8"/>
  <c r="H191" i="8" s="1"/>
  <c r="E195" i="8"/>
  <c r="H195" i="8" s="1"/>
  <c r="E166" i="8"/>
  <c r="H166" i="8" s="1"/>
  <c r="E163" i="8"/>
  <c r="H163" i="8" s="1"/>
  <c r="E170" i="8"/>
  <c r="H170" i="8" s="1"/>
  <c r="E135" i="8"/>
  <c r="H135" i="8" s="1"/>
  <c r="E174" i="8"/>
  <c r="H174" i="8" s="1"/>
  <c r="E139" i="8"/>
  <c r="H139" i="8" s="1"/>
  <c r="E198" i="8"/>
  <c r="H198" i="8" s="1"/>
  <c r="E105" i="8"/>
  <c r="H105" i="8" s="1"/>
  <c r="E91" i="8"/>
  <c r="H91" i="8" s="1"/>
  <c r="E99" i="8"/>
  <c r="H99" i="8" s="1"/>
  <c r="E100" i="8"/>
  <c r="H100" i="8" s="1"/>
  <c r="E60" i="8"/>
  <c r="H60" i="8" s="1"/>
  <c r="E68" i="8"/>
  <c r="H68" i="8" s="1"/>
  <c r="E53" i="8"/>
  <c r="H53" i="8" s="1"/>
  <c r="E54" i="8"/>
  <c r="H54" i="8" s="1"/>
  <c r="E14" i="8"/>
  <c r="H14" i="8" s="1"/>
  <c r="E15" i="8"/>
  <c r="H15" i="8" s="1"/>
  <c r="E173" i="8" l="1"/>
  <c r="H173" i="8" s="1"/>
  <c r="E12" i="8"/>
  <c r="H12" i="8" s="1"/>
  <c r="E110" i="8"/>
  <c r="H110" i="8" s="1"/>
  <c r="E180" i="8"/>
  <c r="H180" i="8" s="1"/>
  <c r="E52" i="8"/>
  <c r="H52" i="8" s="1"/>
  <c r="E138" i="8"/>
  <c r="H138" i="8" s="1"/>
  <c r="E13" i="8"/>
  <c r="E98" i="8"/>
  <c r="H98" i="8" s="1"/>
  <c r="E158" i="8"/>
  <c r="H158" i="8" s="1"/>
  <c r="E67" i="8"/>
  <c r="H67" i="8" s="1"/>
  <c r="E59" i="8"/>
  <c r="H59" i="8" s="1"/>
  <c r="E104" i="8"/>
  <c r="H104" i="8" s="1"/>
  <c r="E162" i="8"/>
  <c r="H162" i="8" s="1"/>
  <c r="E169" i="8"/>
  <c r="H169" i="8" s="1"/>
  <c r="E194" i="8"/>
  <c r="H194" i="8" s="1"/>
  <c r="E44" i="8"/>
  <c r="H44" i="8" s="1"/>
  <c r="E21" i="8"/>
  <c r="H21" i="8" s="1"/>
  <c r="E48" i="8"/>
  <c r="H48" i="8" s="1"/>
  <c r="E11" i="8" l="1"/>
  <c r="H13" i="8"/>
  <c r="E96" i="8"/>
  <c r="E109" i="8"/>
  <c r="H109" i="8" s="1"/>
  <c r="E103" i="8"/>
  <c r="H103" i="8" s="1"/>
  <c r="E58" i="8"/>
  <c r="H58" i="8" s="1"/>
  <c r="E66" i="8"/>
  <c r="H66" i="8" s="1"/>
  <c r="E47" i="8"/>
  <c r="H47" i="8" s="1"/>
  <c r="E20" i="8"/>
  <c r="H20" i="8" s="1"/>
  <c r="D27" i="10"/>
  <c r="C27" i="10"/>
  <c r="C11" i="10"/>
  <c r="D11" i="10"/>
  <c r="H11" i="8" l="1"/>
  <c r="E95" i="8"/>
  <c r="H95" i="8" s="1"/>
  <c r="H96" i="8"/>
  <c r="E108" i="8"/>
  <c r="H108" i="8" s="1"/>
  <c r="E102" i="8"/>
  <c r="H102" i="8" s="1"/>
  <c r="E19" i="8"/>
  <c r="H19" i="8" s="1"/>
  <c r="E46" i="8"/>
  <c r="H46" i="8" s="1"/>
  <c r="D178" i="8"/>
  <c r="D204" i="8"/>
  <c r="E18" i="8" l="1"/>
  <c r="E90" i="8"/>
  <c r="H90" i="8" s="1"/>
  <c r="E107" i="8"/>
  <c r="H107" i="8" s="1"/>
  <c r="E17" i="8" l="1"/>
  <c r="H18" i="8"/>
  <c r="E89" i="8"/>
  <c r="H89" i="8" s="1"/>
  <c r="H17" i="8" l="1"/>
  <c r="E57" i="8"/>
  <c r="H57" i="8" s="1"/>
  <c r="E56" i="8" l="1"/>
  <c r="E10" i="8" s="1"/>
  <c r="H12" i="9"/>
  <c r="K12" i="9" s="1"/>
  <c r="F9" i="9"/>
  <c r="J9" i="9" s="1"/>
  <c r="H9" i="9"/>
  <c r="K9" i="9" s="1"/>
  <c r="H10" i="8" l="1"/>
  <c r="H56" i="8"/>
  <c r="H15" i="9"/>
  <c r="K15" i="9" s="1"/>
  <c r="F12" i="9"/>
  <c r="F15" i="9" s="1"/>
  <c r="J15" i="9" l="1"/>
  <c r="F30" i="9"/>
  <c r="E9" i="8"/>
  <c r="H9" i="8" s="1"/>
  <c r="D136" i="8"/>
  <c r="E11" i="3"/>
  <c r="E10" i="3" s="1"/>
  <c r="D171" i="8"/>
  <c r="D175" i="8"/>
  <c r="D182" i="8"/>
  <c r="D181" i="8" s="1"/>
  <c r="D187" i="8"/>
  <c r="D186" i="8" s="1"/>
  <c r="D192" i="8"/>
  <c r="D191" i="8" s="1"/>
  <c r="D196" i="8"/>
  <c r="D195" i="8" s="1"/>
  <c r="D194" i="8" s="1"/>
  <c r="D200" i="8"/>
  <c r="D199" i="8" s="1"/>
  <c r="D156" i="8"/>
  <c r="D198" i="8" l="1"/>
  <c r="D180" i="8"/>
  <c r="D135" i="8" l="1"/>
  <c r="D140" i="8"/>
  <c r="D160" i="8"/>
  <c r="D159" i="8" s="1"/>
  <c r="D158" i="8" s="1"/>
  <c r="D125" i="8" l="1"/>
  <c r="D131" i="8"/>
  <c r="D133" i="8"/>
  <c r="D122" i="8"/>
  <c r="D112" i="8"/>
  <c r="D111" i="8" s="1"/>
  <c r="D170" i="8"/>
  <c r="D169" i="8" s="1"/>
  <c r="D167" i="8"/>
  <c r="D166" i="8" s="1"/>
  <c r="D147" i="8"/>
  <c r="D154" i="8"/>
  <c r="D174" i="8"/>
  <c r="D177" i="8"/>
  <c r="D139" i="8" l="1"/>
  <c r="D138" i="8" s="1"/>
  <c r="D173" i="8"/>
  <c r="D124" i="8"/>
  <c r="D110" i="8" s="1"/>
  <c r="D53" i="8"/>
  <c r="D52" i="8" s="1"/>
  <c r="D54" i="8"/>
  <c r="D14" i="8"/>
  <c r="D15" i="8"/>
  <c r="D164" i="8"/>
  <c r="D163" i="8" s="1"/>
  <c r="D162" i="8" s="1"/>
  <c r="D13" i="8" l="1"/>
  <c r="D11" i="8" s="1"/>
  <c r="D12" i="8"/>
  <c r="D109" i="8"/>
  <c r="D108" i="8" s="1"/>
  <c r="D107" i="8" s="1"/>
  <c r="D91" i="8"/>
  <c r="D99" i="8"/>
  <c r="D98" i="8" s="1"/>
  <c r="D96" i="8" s="1"/>
  <c r="D95" i="8" s="1"/>
  <c r="D100" i="8"/>
  <c r="D90" i="8" l="1"/>
  <c r="D89" i="8" s="1"/>
  <c r="D44" i="8"/>
  <c r="D48" i="8"/>
  <c r="D60" i="8"/>
  <c r="D59" i="8" s="1"/>
  <c r="D58" i="8" s="1"/>
  <c r="D68" i="8"/>
  <c r="D67" i="8" s="1"/>
  <c r="D66" i="8" s="1"/>
  <c r="D57" i="8" l="1"/>
  <c r="D47" i="8"/>
  <c r="D20" i="8"/>
  <c r="D19" i="8" l="1"/>
  <c r="D46" i="8"/>
  <c r="D105" i="8"/>
  <c r="D104" i="8" s="1"/>
  <c r="D103" i="8" s="1"/>
  <c r="D102" i="8" s="1"/>
  <c r="D56" i="8"/>
  <c r="D18" i="8" l="1"/>
  <c r="D17" i="8" l="1"/>
  <c r="D10" i="8" s="1"/>
  <c r="D9" i="8" l="1"/>
  <c r="C13" i="5" l="1"/>
  <c r="C12" i="5" s="1"/>
  <c r="D13" i="5"/>
  <c r="D12" i="5" s="1"/>
  <c r="I10" i="3" l="1"/>
</calcChain>
</file>

<file path=xl/sharedStrings.xml><?xml version="1.0" encoding="utf-8"?>
<sst xmlns="http://schemas.openxmlformats.org/spreadsheetml/2006/main" count="582" uniqueCount="285">
  <si>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</si>
  <si>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</si>
  <si>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</si>
  <si>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</si>
  <si>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</si>
  <si>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</si>
  <si>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</si>
  <si>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</si>
  <si>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</si>
  <si>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</si>
  <si>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</si>
  <si>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</si>
  <si>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</si>
  <si>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</si>
  <si>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</si>
  <si>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</si>
  <si>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</si>
  <si>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</si>
  <si>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</si>
  <si>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</si>
  <si>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</si>
  <si>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</si>
  <si>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</si>
  <si>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</si>
  <si>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</si>
  <si>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</si>
  <si>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</si>
  <si>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</si>
  <si>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</si>
  <si>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</si>
  <si>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</si>
  <si>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</si>
  <si>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</si>
  <si>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</si>
  <si>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</si>
  <si>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</si>
  <si>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</si>
  <si>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</si>
  <si>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</si>
  <si>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Službena putovanja</t>
  </si>
  <si>
    <t>Aktivnost A 100002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</si>
  <si>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</si>
  <si>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</si>
  <si>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</si>
  <si>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</si>
  <si>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</si>
  <si>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</si>
  <si>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</si>
  <si>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</si>
  <si>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</si>
  <si>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</si>
  <si>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</si>
  <si>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</si>
  <si>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</si>
  <si>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</si>
  <si>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</si>
  <si>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</si>
  <si>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</si>
  <si>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</si>
  <si>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</si>
  <si>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</si>
  <si>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</si>
  <si>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</si>
  <si>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</si>
  <si>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</si>
  <si>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</si>
  <si>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</si>
  <si>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</si>
  <si>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</si>
  <si>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Ostale intelektualne usluge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</si>
  <si>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</si>
  <si>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</si>
  <si>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</si>
  <si>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</si>
  <si>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</si>
  <si>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</si>
  <si>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Zatezne kamate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</si>
  <si>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</si>
  <si>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</si>
  <si>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</si>
  <si>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</si>
  <si>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</si>
  <si>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</si>
  <si>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</si>
  <si>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</si>
  <si>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</si>
  <si>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</si>
  <si>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</si>
  <si>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</si>
  <si>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</si>
  <si>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</si>
  <si>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</si>
  <si>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</si>
  <si>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</si>
  <si>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</si>
  <si>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</si>
  <si>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</si>
  <si>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</si>
  <si>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</si>
  <si>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</si>
  <si>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</si>
  <si>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</si>
  <si>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</si>
  <si>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</si>
  <si>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Uređaji, strojevi i oprema za ostale namjena</t>
  </si>
  <si>
    <t>Izvor financiranja 5.S.</t>
  </si>
  <si>
    <t>EU Pomoći- SŠ</t>
  </si>
  <si>
    <t>Regionalni centar kompetentnosti u strukovnom obrazovanju u strojarstvu</t>
  </si>
  <si>
    <t>Dodatna ulaganja</t>
  </si>
  <si>
    <t>Dodatna ulaganja na građevinskim objektima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</si>
  <si>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</si>
  <si>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</si>
  <si>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</si>
  <si>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</si>
  <si>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</si>
  <si>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</si>
  <si>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</si>
  <si>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</si>
  <si>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Naknade građanima i kućanstvima u naravi</t>
  </si>
  <si>
    <t>Prihodi za posebne namjene -SŠ</t>
  </si>
  <si>
    <t>Materijal i sirovine</t>
  </si>
  <si>
    <t>Glavni program P51</t>
  </si>
  <si>
    <t>KAPITALNO ULAGANJE U SREDNJE ŠKOLSTVO</t>
  </si>
  <si>
    <t>Tekući projekt K100018</t>
  </si>
  <si>
    <t>SŠ DRAGUTINA STRAŽIMIRA - izgradnja radionice</t>
  </si>
  <si>
    <t>Tekući projekt T100001</t>
  </si>
  <si>
    <t>Plaće za posebne uvjete rada</t>
  </si>
  <si>
    <t>Plaće za prekovremeni rad</t>
  </si>
  <si>
    <t>Tekući projekt T100009</t>
  </si>
  <si>
    <t>Izvor financiranja 3.6.</t>
  </si>
  <si>
    <t>Vlastiti prihodi - preneseni višak SŠ</t>
  </si>
  <si>
    <t>Tekući projekt T100019</t>
  </si>
  <si>
    <t>Nabava udžbenika za učenike</t>
  </si>
  <si>
    <t>Naknade građanima i kućanstvima</t>
  </si>
  <si>
    <t>Tekući projekt T100021</t>
  </si>
  <si>
    <t>Uredski materija i ostali materijalni rashodi</t>
  </si>
  <si>
    <t>Materijal i dijelovi za tek.i invest.održavanje</t>
  </si>
  <si>
    <t>Tekuće donacije u novcu</t>
  </si>
  <si>
    <t>Doprinosi za osig.u slučaju nezaposlenosti</t>
  </si>
  <si>
    <t>Troškovi sudskih postupaka</t>
  </si>
  <si>
    <t>Tekući projekt T100022</t>
  </si>
  <si>
    <t>Školska sportska društva</t>
  </si>
  <si>
    <t>Tekući projekt T100006</t>
  </si>
  <si>
    <t>Rashodi za dodatna ulaganja na nefinancijskoj imovini</t>
  </si>
  <si>
    <t>Financijski rashodi</t>
  </si>
  <si>
    <t>Rashodi za nabavu proizvedene dugorajne imovine</t>
  </si>
  <si>
    <t>Ostali rashodi</t>
  </si>
  <si>
    <t>Prihodi od imovine</t>
  </si>
  <si>
    <t>Prihodi od upravnih iadministrativnih pristojbi, pristojbi po posebnim propisima i naknadama</t>
  </si>
  <si>
    <t>Prihodi od prodaje proizvoda i robe te pruženih usluga, prihodi od donacija te povrati po protestiranim jamstvima</t>
  </si>
  <si>
    <t>Naknade građanima i kućanstvima na temelju osiguranja i druge naknade</t>
  </si>
  <si>
    <t>Izvor financiranja 5.L.</t>
  </si>
  <si>
    <t>096 Dodatne usluge u obrazovanju</t>
  </si>
  <si>
    <t>098 Usluge obrazovanja koje nisu drugdje svrstane</t>
  </si>
  <si>
    <t>Vlastiti izvori</t>
  </si>
  <si>
    <t>Rezultat poslovanja</t>
  </si>
  <si>
    <t>Aktivnost A100001</t>
  </si>
  <si>
    <t>Tekuće i investicijsko održavanje u školstvu</t>
  </si>
  <si>
    <t>Materijal i sredstva za čišćenje i održavanje</t>
  </si>
  <si>
    <t>Računala i računalna oprema</t>
  </si>
  <si>
    <t>Tekuće donacije u naravi</t>
  </si>
  <si>
    <t xml:space="preserve">Uredski matarijal </t>
  </si>
  <si>
    <t>Rashodi za nabavu proizvedene dugotrajne imovine</t>
  </si>
  <si>
    <t>Doprinosi za obvezno osiguranje u slučaju nezaposlenosti</t>
  </si>
  <si>
    <t>Tekući projekt T100008 zadruga</t>
  </si>
  <si>
    <t xml:space="preserve">Rashodi za dodatna ulaganja na nefinacijskoj imovini - Dodatna ulaganja 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</si>
  <si>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</si>
  <si>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</si>
  <si>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</si>
  <si>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</si>
  <si>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</si>
  <si>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</si>
  <si>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</si>
  <si>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</si>
  <si>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</si>
  <si>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</si>
  <si>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</si>
  <si>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</si>
  <si>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</si>
  <si>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POSLOVANJA PREMA IZVORIMA FINANCIRANJA</t>
  </si>
  <si>
    <t>Brojčana oznaka i naziv</t>
  </si>
  <si>
    <t>…</t>
  </si>
  <si>
    <t>RASHODI POSLOVANJA PREMA IZVORIMA FINANCIRANJA</t>
  </si>
  <si>
    <t>1.1. Opći prihodi i primici</t>
  </si>
  <si>
    <t>4.2. Decentraliziran sredstva ZŽ</t>
  </si>
  <si>
    <t>3.4. Vlastita sredstva</t>
  </si>
  <si>
    <t>4.M. Prihodi za posebne namjene</t>
  </si>
  <si>
    <t>6.4. Donacije</t>
  </si>
  <si>
    <t>5.L. Pomoći</t>
  </si>
  <si>
    <t>5.S EU Pomoći</t>
  </si>
  <si>
    <t>3.6. Vlastiti prihodi-preneseni višak prihoda</t>
  </si>
  <si>
    <t>5.Đ. Ministarstvo poljoprivrede</t>
  </si>
  <si>
    <t>I.rebalans financijskog plana za 2024.</t>
  </si>
  <si>
    <t>Financijski plan za 2024.</t>
  </si>
  <si>
    <t>Oprema za održavanje i zaštitu</t>
  </si>
  <si>
    <t>Izvršenje tekuće godine 30.06.2024.</t>
  </si>
  <si>
    <t>Indeks</t>
  </si>
  <si>
    <t>Tekući projekt T100016</t>
  </si>
  <si>
    <t>Knjige za školsku knjižnicu</t>
  </si>
  <si>
    <t xml:space="preserve">USPOREDBA PLANA I IZVRŠENJA   30.06.2024. god.      
 SREDNJE ŠKOLE DRAGUTINA STRAŽIMIRA SVETI IVAN ZELINA, Gundulićeva 2 A </t>
  </si>
  <si>
    <t>Izvršenje tekuće godine 31.12.2024.</t>
  </si>
  <si>
    <t>Izvorni plan za 2024.</t>
  </si>
  <si>
    <t>Tekući plan za 2024.</t>
  </si>
  <si>
    <t xml:space="preserve"> USPOREDBA PLANA I IZVRŠENJA   31.12.2024. god.      
 SREDNJE ŠKOLE DRAGUTINA STRAŽIMIRA SVETI IVAN ZELINA, Gundulićeva 2 A </t>
  </si>
  <si>
    <t>Tekući projekt T100040</t>
  </si>
  <si>
    <t>Stručno usavršavanje djelatnika u školstvu</t>
  </si>
  <si>
    <t>Tekući projekt T100058</t>
  </si>
  <si>
    <t>PRSTEN POTPORE VII.</t>
  </si>
  <si>
    <t>Izvor financiranja 5.T.</t>
  </si>
  <si>
    <t>MINIS.ZNANOST.,OBRAZOVANJA I SPORTA-EFS-III</t>
  </si>
  <si>
    <t>Doprinosi za obvezno zdravstveno osiguranje</t>
  </si>
  <si>
    <t>Naknada za prijevoz, za rad na terenu i odvojeni život</t>
  </si>
  <si>
    <t>Izvršenje 2023.</t>
  </si>
  <si>
    <t>6=5/2*100</t>
  </si>
  <si>
    <t>7=5/4*100</t>
  </si>
  <si>
    <t xml:space="preserve">USPOREDBA PLANA I IZVRŠENJA   31.12.2024. god.      
 SREDNJE ŠKOLE DRAGUTINA STRAŽIMIRA SVETI IVAN ZELINA, Gundulićeva 2 A </t>
  </si>
  <si>
    <t>x</t>
  </si>
  <si>
    <t>Pomoći iz proračuna</t>
  </si>
  <si>
    <t>Tekuće pomoći iz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</si>
  <si>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</si>
  <si>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</si>
  <si>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</si>
  <si>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</si>
  <si>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</si>
  <si>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 xml:space="preserve">Prijenosi između proračunskih korisnika istog proračuna </t>
  </si>
  <si>
    <t xml:space="preserve">Tekući prijenosi između proračunskih korisnika istog proračuna </t>
  </si>
  <si>
    <t>Tekući prijenosi između proračunskih korisnika istog proračuna temeljem prijenosa EU sredstava</t>
  </si>
  <si>
    <t>Prihodi od financijske imovine</t>
  </si>
  <si>
    <t>Kamate na oročena sredstva i depozite po vidđenjuući prijenosi između proračunskih korisnika istog proračuna temeljem prijenosa EU sredstava</t>
  </si>
  <si>
    <t>Prihodi po posebnim propisima</t>
  </si>
  <si>
    <t xml:space="preserve">Ostali nespomenuti prihodi </t>
  </si>
  <si>
    <t>Prihodi od prodaje proizvoda i robe te pruženih usluga</t>
  </si>
  <si>
    <t>Prihodi od pruženih usluga</t>
  </si>
  <si>
    <t>Donacije od pravnih i fizičkih osoba izvan općeg proračuna te povrat donacija i kapitalnih pomoći  po protestiranim jamstvima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</si>
  <si>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</si>
  <si>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</si>
  <si>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</si>
  <si>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</si>
  <si>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Rezultat - višak / manjak</t>
  </si>
  <si>
    <t>Višak prihoda i primitaka</t>
  </si>
  <si>
    <t>Kapitalni prijenosi između proračunskih korisnika istog proračuna temeljem prijenosa EU sredstava</t>
  </si>
  <si>
    <t xml:space="preserve">Prihodi od prodaje proizvoda i robe </t>
  </si>
  <si>
    <t>Postrojenja i oprema</t>
  </si>
  <si>
    <t xml:space="preserve">Knjige, umjetnička djela i ostale izložbene vrijednosti </t>
  </si>
  <si>
    <t>3+4</t>
  </si>
  <si>
    <t>Naknada troškova zaposlenima</t>
  </si>
  <si>
    <t>Rashodi za materijal i energiju</t>
  </si>
  <si>
    <t>Rashodi za usluge</t>
  </si>
  <si>
    <t>Ostali financijski rashodi</t>
  </si>
  <si>
    <t>Ostale naknade građanima i kućanstvima iz proračuna</t>
  </si>
  <si>
    <t>Doprinosi na plaće</t>
  </si>
  <si>
    <t>Plaće (bruto)</t>
  </si>
  <si>
    <t>PREGLED UKUPNIH PRIHODA I RASHODA PO IZVORIMA FINANCIRANJA - kontrolna tablica</t>
  </si>
  <si>
    <t xml:space="preserve">           Srednje škole Dragutina Stražimira Sveti Ivan Zelina</t>
  </si>
  <si>
    <t>Oznaka IF</t>
  </si>
  <si>
    <t xml:space="preserve">Naziv izvora financiranja </t>
  </si>
  <si>
    <t>1.1.</t>
  </si>
  <si>
    <t xml:space="preserve">Opći prihodi i primici </t>
  </si>
  <si>
    <t xml:space="preserve">PRIHODI </t>
  </si>
  <si>
    <t>RASHODI</t>
  </si>
  <si>
    <t>RAZLIKA</t>
  </si>
  <si>
    <t>4.2.</t>
  </si>
  <si>
    <t>Decentralizirana sredstva</t>
  </si>
  <si>
    <t>3.4.</t>
  </si>
  <si>
    <t>Vlastiti prihodi- SŠ</t>
  </si>
  <si>
    <t>3.6.</t>
  </si>
  <si>
    <t>Vlastiti prihodi- preneseni višak prihoda - SŠ</t>
  </si>
  <si>
    <t>4.M.</t>
  </si>
  <si>
    <t xml:space="preserve">Prihodi za posebne namjene </t>
  </si>
  <si>
    <t>5.L.</t>
  </si>
  <si>
    <t>Pomoći - SŠ</t>
  </si>
  <si>
    <t>5.S.</t>
  </si>
  <si>
    <t>EU Pomoći - SŠ</t>
  </si>
  <si>
    <t>PRIHODI</t>
  </si>
  <si>
    <t>6.4.</t>
  </si>
  <si>
    <t>Donacije - SŠ</t>
  </si>
  <si>
    <t>5.Đ.</t>
  </si>
  <si>
    <t>Prihodi od Ministarstva poljoprivrede (shema voća)</t>
  </si>
  <si>
    <t xml:space="preserve">Ukupni prihodi </t>
  </si>
  <si>
    <t>Ukupni rashodi</t>
  </si>
  <si>
    <t>Višak / Manjak prihoda i primitaka</t>
  </si>
  <si>
    <t>Višak / Manjak prihoda i primitaka - preneseni</t>
  </si>
  <si>
    <t>Višak / Manjak prihoda i primitaka raspoloživ u sljedećem razdoblju</t>
  </si>
  <si>
    <t>35.703,04</t>
  </si>
  <si>
    <t>Izvršenje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</si>
</sst>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7030A0"/>
      <name val="Arial"/>
      <family val="2"/>
      <charset val="238"/>
    </font>
    <font>
      <sz val="11"/>
      <color rgb="FF7030A0"/>
      <name val="Arial"/>
      <family val="2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7" fillId="0" borderId="0"/>
  </cellStyleXfs>
  <cellXfs count="33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/>
    <xf numFmtId="0" fontId="17" fillId="5" borderId="3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Border="1" applyAlignment="1">
      <alignment horizontal="right" vertical="center"/>
    </xf>
    <xf numFmtId="0" fontId="6" fillId="3" borderId="3" xfId="0" applyNumberFormat="1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right"/>
    </xf>
    <xf numFmtId="0" fontId="6" fillId="0" borderId="1" xfId="0" quotePrefix="1" applyNumberFormat="1" applyFont="1" applyBorder="1" applyAlignment="1">
      <alignment horizontal="left" wrapText="1"/>
    </xf>
    <xf numFmtId="0" fontId="6" fillId="0" borderId="2" xfId="0" quotePrefix="1" applyNumberFormat="1" applyFont="1" applyBorder="1" applyAlignment="1">
      <alignment horizontal="left" wrapText="1"/>
    </xf>
    <xf numFmtId="0" fontId="6" fillId="0" borderId="2" xfId="0" quotePrefix="1" applyNumberFormat="1" applyFont="1" applyBorder="1" applyAlignment="1">
      <alignment horizontal="center" wrapText="1"/>
    </xf>
    <xf numFmtId="0" fontId="0" fillId="0" borderId="0" xfId="0" applyNumberFormat="1"/>
    <xf numFmtId="0" fontId="5" fillId="0" borderId="0" xfId="0" applyNumberFormat="1" applyFont="1" applyBorder="1" applyAlignment="1">
      <alignment horizontal="right"/>
    </xf>
    <xf numFmtId="0" fontId="9" fillId="2" borderId="3" xfId="0" quotePrefix="1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4" borderId="1" xfId="0" quotePrefix="1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16" fillId="2" borderId="4" xfId="0" applyNumberFormat="1" applyFont="1" applyFill="1" applyBorder="1" applyAlignment="1">
      <alignment horizontal="right"/>
    </xf>
    <xf numFmtId="0" fontId="12" fillId="0" borderId="0" xfId="0" applyNumberFormat="1" applyFont="1" applyAlignment="1">
      <alignment vertical="center" wrapText="1"/>
    </xf>
    <xf numFmtId="164" fontId="3" fillId="0" borderId="3" xfId="0" applyNumberFormat="1" applyFont="1" applyFill="1" applyBorder="1" applyAlignment="1">
      <alignment horizontal="right"/>
    </xf>
    <xf numFmtId="0" fontId="12" fillId="0" borderId="0" xfId="0" applyNumberFormat="1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NumberFormat="1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164" fontId="21" fillId="0" borderId="0" xfId="0" applyNumberFormat="1" applyFont="1"/>
    <xf numFmtId="164" fontId="19" fillId="6" borderId="4" xfId="0" applyNumberFormat="1" applyFont="1" applyFill="1" applyBorder="1" applyAlignment="1" applyProtection="1">
      <alignment vertical="center" wrapText="1"/>
    </xf>
    <xf numFmtId="164" fontId="19" fillId="7" borderId="3" xfId="0" applyNumberFormat="1" applyFont="1" applyFill="1" applyBorder="1" applyAlignment="1" applyProtection="1">
      <alignment vertical="center" wrapText="1"/>
    </xf>
    <xf numFmtId="164" fontId="19" fillId="5" borderId="3" xfId="0" applyNumberFormat="1" applyFont="1" applyFill="1" applyBorder="1" applyAlignment="1" applyProtection="1">
      <alignment vertical="center" wrapText="1"/>
    </xf>
    <xf numFmtId="164" fontId="20" fillId="2" borderId="3" xfId="0" quotePrefix="1" applyNumberFormat="1" applyFont="1" applyFill="1" applyBorder="1" applyAlignment="1">
      <alignment horizontal="left" vertical="center"/>
    </xf>
    <xf numFmtId="164" fontId="19" fillId="2" borderId="3" xfId="0" quotePrefix="1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/>
    <xf numFmtId="164" fontId="19" fillId="2" borderId="3" xfId="0" applyNumberFormat="1" applyFont="1" applyFill="1" applyBorder="1" applyAlignment="1" applyProtection="1">
      <alignment horizontal="left" vertical="center" wrapText="1"/>
    </xf>
    <xf numFmtId="164" fontId="19" fillId="10" borderId="3" xfId="0" applyNumberFormat="1" applyFont="1" applyFill="1" applyBorder="1" applyAlignment="1"/>
    <xf numFmtId="164" fontId="19" fillId="0" borderId="0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vertical="center" wrapText="1"/>
    </xf>
    <xf numFmtId="164" fontId="20" fillId="7" borderId="4" xfId="0" applyNumberFormat="1" applyFont="1" applyFill="1" applyBorder="1" applyAlignment="1"/>
    <xf numFmtId="164" fontId="19" fillId="5" borderId="3" xfId="0" quotePrefix="1" applyNumberFormat="1" applyFont="1" applyFill="1" applyBorder="1" applyAlignment="1">
      <alignment vertical="center"/>
    </xf>
    <xf numFmtId="164" fontId="19" fillId="7" borderId="3" xfId="0" applyNumberFormat="1" applyFont="1" applyFill="1" applyBorder="1" applyAlignment="1" applyProtection="1">
      <alignment vertical="center"/>
    </xf>
    <xf numFmtId="164" fontId="19" fillId="2" borderId="3" xfId="0" applyNumberFormat="1" applyFont="1" applyFill="1" applyBorder="1" applyAlignment="1" applyProtection="1">
      <alignment vertical="center" wrapText="1"/>
    </xf>
    <xf numFmtId="164" fontId="18" fillId="2" borderId="4" xfId="0" applyNumberFormat="1" applyFont="1" applyFill="1" applyBorder="1" applyAlignment="1" applyProtection="1">
      <alignment horizontal="left" vertical="center" wrapText="1"/>
    </xf>
    <xf numFmtId="164" fontId="23" fillId="6" borderId="3" xfId="0" applyNumberFormat="1" applyFont="1" applyFill="1" applyBorder="1" applyAlignment="1" applyProtection="1">
      <alignment horizontal="center" vertical="center" wrapText="1"/>
    </xf>
    <xf numFmtId="164" fontId="23" fillId="6" borderId="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 wrapText="1"/>
    </xf>
    <xf numFmtId="164" fontId="26" fillId="2" borderId="3" xfId="0" applyNumberFormat="1" applyFont="1" applyFill="1" applyBorder="1" applyAlignment="1">
      <alignment horizontal="left"/>
    </xf>
    <xf numFmtId="0" fontId="23" fillId="4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wrapText="1"/>
    </xf>
    <xf numFmtId="0" fontId="23" fillId="5" borderId="4" xfId="0" applyNumberFormat="1" applyFont="1" applyFill="1" applyBorder="1" applyAlignment="1" applyProtection="1">
      <alignment horizontal="left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0" fontId="23" fillId="8" borderId="4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3" fillId="7" borderId="4" xfId="0" applyNumberFormat="1" applyFont="1" applyFill="1" applyBorder="1" applyAlignment="1" applyProtection="1">
      <alignment horizontal="left" vertical="center" wrapText="1"/>
    </xf>
    <xf numFmtId="0" fontId="23" fillId="0" borderId="4" xfId="0" applyNumberFormat="1" applyFont="1" applyFill="1" applyBorder="1" applyAlignment="1" applyProtection="1">
      <alignment horizontal="left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3" fillId="8" borderId="4" xfId="0" applyNumberFormat="1" applyFont="1" applyFill="1" applyBorder="1" applyAlignment="1" applyProtection="1">
      <alignment horizontal="left" vertical="center" wrapText="1"/>
    </xf>
    <xf numFmtId="0" fontId="23" fillId="4" borderId="4" xfId="0" applyNumberFormat="1" applyFont="1" applyFill="1" applyBorder="1" applyAlignment="1" applyProtection="1">
      <alignment horizontal="center" vertical="center" wrapText="1"/>
    </xf>
    <xf numFmtId="0" fontId="29" fillId="0" borderId="3" xfId="0" applyFont="1" applyBorder="1" applyAlignment="1">
      <alignment horizontal="center"/>
    </xf>
    <xf numFmtId="2" fontId="30" fillId="4" borderId="3" xfId="0" applyNumberFormat="1" applyFont="1" applyFill="1" applyBorder="1" applyAlignment="1" applyProtection="1">
      <alignment horizontal="center" vertical="center" wrapText="1"/>
    </xf>
    <xf numFmtId="2" fontId="30" fillId="4" borderId="4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2" fontId="30" fillId="2" borderId="4" xfId="0" applyNumberFormat="1" applyFont="1" applyFill="1" applyBorder="1" applyAlignment="1" applyProtection="1">
      <alignment horizontal="center" vertical="center" wrapText="1"/>
    </xf>
    <xf numFmtId="165" fontId="19" fillId="2" borderId="3" xfId="0" applyNumberFormat="1" applyFont="1" applyFill="1" applyBorder="1" applyAlignment="1" applyProtection="1">
      <alignment horizontal="left" vertical="center" wrapText="1"/>
    </xf>
    <xf numFmtId="165" fontId="19" fillId="2" borderId="3" xfId="0" applyNumberFormat="1" applyFont="1" applyFill="1" applyBorder="1" applyAlignment="1" applyProtection="1">
      <alignment horizontal="center" vertical="center" wrapText="1"/>
    </xf>
    <xf numFmtId="0" fontId="23" fillId="6" borderId="4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3" fillId="8" borderId="4" xfId="0" applyNumberFormat="1" applyFont="1" applyFill="1" applyBorder="1" applyAlignment="1" applyProtection="1">
      <alignment horizontal="left" vertical="center" wrapText="1"/>
    </xf>
    <xf numFmtId="164" fontId="19" fillId="0" borderId="0" xfId="0" applyNumberFormat="1" applyFont="1" applyFill="1" applyBorder="1" applyAlignment="1" applyProtection="1">
      <alignment horizontal="center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165" fontId="19" fillId="2" borderId="3" xfId="0" applyNumberFormat="1" applyFont="1" applyFill="1" applyBorder="1" applyAlignment="1" applyProtection="1">
      <alignment vertical="center" wrapText="1"/>
    </xf>
    <xf numFmtId="4" fontId="31" fillId="0" borderId="0" xfId="0" applyNumberFormat="1" applyFont="1"/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>
      <alignment horizontal="left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8" fillId="2" borderId="3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23" fillId="5" borderId="3" xfId="0" applyNumberFormat="1" applyFont="1" applyFill="1" applyBorder="1" applyAlignment="1" applyProtection="1">
      <alignment horizontal="left" vertical="center" wrapText="1"/>
    </xf>
    <xf numFmtId="0" fontId="23" fillId="6" borderId="3" xfId="0" applyNumberFormat="1" applyFont="1" applyFill="1" applyBorder="1" applyAlignment="1" applyProtection="1">
      <alignment horizontal="left" vertical="center" wrapText="1"/>
    </xf>
    <xf numFmtId="0" fontId="23" fillId="8" borderId="3" xfId="0" applyNumberFormat="1" applyFont="1" applyFill="1" applyBorder="1" applyAlignment="1" applyProtection="1">
      <alignment horizontal="left" vertical="center" wrapText="1"/>
    </xf>
    <xf numFmtId="0" fontId="23" fillId="7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23" fillId="4" borderId="3" xfId="0" applyNumberFormat="1" applyFont="1" applyFill="1" applyBorder="1" applyAlignment="1" applyProtection="1">
      <alignment horizontal="left" vertical="center" wrapText="1"/>
    </xf>
    <xf numFmtId="164" fontId="20" fillId="2" borderId="4" xfId="0" quotePrefix="1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 applyProtection="1">
      <alignment vertical="center" wrapText="1"/>
    </xf>
    <xf numFmtId="164" fontId="19" fillId="2" borderId="3" xfId="0" applyNumberFormat="1" applyFont="1" applyFill="1" applyBorder="1" applyAlignment="1"/>
    <xf numFmtId="164" fontId="20" fillId="2" borderId="4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>
      <alignment horizontal="left"/>
    </xf>
    <xf numFmtId="164" fontId="32" fillId="2" borderId="4" xfId="0" applyNumberFormat="1" applyFont="1" applyFill="1" applyBorder="1" applyAlignment="1">
      <alignment horizontal="left"/>
    </xf>
    <xf numFmtId="164" fontId="19" fillId="9" borderId="4" xfId="0" applyNumberFormat="1" applyFont="1" applyFill="1" applyBorder="1" applyAlignment="1">
      <alignment horizontal="left"/>
    </xf>
    <xf numFmtId="164" fontId="19" fillId="5" borderId="4" xfId="0" applyNumberFormat="1" applyFont="1" applyFill="1" applyBorder="1" applyAlignment="1">
      <alignment horizontal="left"/>
    </xf>
    <xf numFmtId="164" fontId="19" fillId="8" borderId="4" xfId="0" applyNumberFormat="1" applyFont="1" applyFill="1" applyBorder="1" applyAlignment="1">
      <alignment horizontal="left"/>
    </xf>
    <xf numFmtId="164" fontId="20" fillId="2" borderId="4" xfId="0" applyNumberFormat="1" applyFont="1" applyFill="1" applyBorder="1" applyAlignment="1">
      <alignment horizontal="left"/>
    </xf>
    <xf numFmtId="164" fontId="32" fillId="5" borderId="4" xfId="0" applyNumberFormat="1" applyFont="1" applyFill="1" applyBorder="1" applyAlignment="1">
      <alignment horizontal="left"/>
    </xf>
    <xf numFmtId="164" fontId="32" fillId="6" borderId="4" xfId="0" applyNumberFormat="1" applyFont="1" applyFill="1" applyBorder="1" applyAlignment="1">
      <alignment horizontal="left"/>
    </xf>
    <xf numFmtId="164" fontId="19" fillId="6" borderId="4" xfId="0" applyNumberFormat="1" applyFont="1" applyFill="1" applyBorder="1" applyAlignment="1">
      <alignment horizontal="left"/>
    </xf>
    <xf numFmtId="164" fontId="33" fillId="2" borderId="4" xfId="0" applyNumberFormat="1" applyFont="1" applyFill="1" applyBorder="1" applyAlignment="1">
      <alignment horizontal="left"/>
    </xf>
    <xf numFmtId="164" fontId="22" fillId="9" borderId="4" xfId="0" applyNumberFormat="1" applyFont="1" applyFill="1" applyBorder="1" applyAlignment="1">
      <alignment horizontal="left"/>
    </xf>
    <xf numFmtId="164" fontId="19" fillId="7" borderId="4" xfId="0" applyNumberFormat="1" applyFont="1" applyFill="1" applyBorder="1" applyAlignment="1">
      <alignment horizontal="left"/>
    </xf>
    <xf numFmtId="164" fontId="20" fillId="2" borderId="3" xfId="0" applyNumberFormat="1" applyFont="1" applyFill="1" applyBorder="1" applyAlignment="1">
      <alignment horizontal="left"/>
    </xf>
    <xf numFmtId="164" fontId="22" fillId="2" borderId="3" xfId="0" applyNumberFormat="1" applyFont="1" applyFill="1" applyBorder="1" applyAlignment="1">
      <alignment horizontal="left"/>
    </xf>
    <xf numFmtId="164" fontId="19" fillId="2" borderId="3" xfId="0" applyNumberFormat="1" applyFont="1" applyFill="1" applyBorder="1" applyAlignment="1">
      <alignment horizontal="left"/>
    </xf>
    <xf numFmtId="164" fontId="19" fillId="5" borderId="4" xfId="0" applyNumberFormat="1" applyFont="1" applyFill="1" applyBorder="1" applyAlignment="1">
      <alignment horizontal="left" vertical="center"/>
    </xf>
    <xf numFmtId="164" fontId="32" fillId="5" borderId="4" xfId="0" applyNumberFormat="1" applyFont="1" applyFill="1" applyBorder="1" applyAlignment="1">
      <alignment horizontal="left" vertical="center"/>
    </xf>
    <xf numFmtId="164" fontId="32" fillId="8" borderId="4" xfId="0" applyNumberFormat="1" applyFont="1" applyFill="1" applyBorder="1" applyAlignment="1">
      <alignment horizontal="left"/>
    </xf>
    <xf numFmtId="164" fontId="33" fillId="2" borderId="3" xfId="0" applyNumberFormat="1" applyFont="1" applyFill="1" applyBorder="1" applyAlignment="1">
      <alignment horizontal="left"/>
    </xf>
    <xf numFmtId="164" fontId="20" fillId="5" borderId="4" xfId="0" applyNumberFormat="1" applyFont="1" applyFill="1" applyBorder="1" applyAlignment="1">
      <alignment horizontal="left"/>
    </xf>
    <xf numFmtId="4" fontId="19" fillId="7" borderId="4" xfId="0" applyNumberFormat="1" applyFont="1" applyFill="1" applyBorder="1" applyAlignment="1">
      <alignment horizontal="center"/>
    </xf>
    <xf numFmtId="164" fontId="34" fillId="2" borderId="3" xfId="0" applyNumberFormat="1" applyFont="1" applyFill="1" applyBorder="1" applyAlignment="1">
      <alignment horizontal="left"/>
    </xf>
    <xf numFmtId="164" fontId="19" fillId="2" borderId="4" xfId="0" quotePrefix="1" applyNumberFormat="1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left"/>
    </xf>
    <xf numFmtId="164" fontId="10" fillId="6" borderId="4" xfId="0" applyNumberFormat="1" applyFont="1" applyFill="1" applyBorder="1" applyAlignment="1" applyProtection="1">
      <alignment horizontal="center" vertical="center" wrapText="1"/>
    </xf>
    <xf numFmtId="164" fontId="10" fillId="7" borderId="3" xfId="0" applyNumberFormat="1" applyFont="1" applyFill="1" applyBorder="1" applyAlignment="1" applyProtection="1">
      <alignment horizontal="left" vertical="center" wrapText="1"/>
    </xf>
    <xf numFmtId="164" fontId="9" fillId="5" borderId="3" xfId="0" applyNumberFormat="1" applyFont="1" applyFill="1" applyBorder="1" applyAlignment="1" applyProtection="1">
      <alignment horizontal="left" vertical="center" wrapText="1"/>
    </xf>
    <xf numFmtId="164" fontId="10" fillId="2" borderId="3" xfId="0" quotePrefix="1" applyNumberFormat="1" applyFont="1" applyFill="1" applyBorder="1" applyAlignment="1">
      <alignment horizontal="left" vertical="center"/>
    </xf>
    <xf numFmtId="164" fontId="9" fillId="2" borderId="3" xfId="0" quotePrefix="1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 applyProtection="1">
      <alignment horizontal="left" vertical="center" wrapText="1"/>
    </xf>
    <xf numFmtId="164" fontId="9" fillId="2" borderId="3" xfId="0" applyNumberFormat="1" applyFont="1" applyFill="1" applyBorder="1" applyAlignment="1" applyProtection="1">
      <alignment horizontal="left" vertical="center" wrapText="1"/>
    </xf>
    <xf numFmtId="164" fontId="9" fillId="5" borderId="3" xfId="0" quotePrefix="1" applyNumberFormat="1" applyFont="1" applyFill="1" applyBorder="1" applyAlignment="1">
      <alignment horizontal="left" vertical="center"/>
    </xf>
    <xf numFmtId="164" fontId="9" fillId="5" borderId="3" xfId="0" quotePrefix="1" applyNumberFormat="1" applyFont="1" applyFill="1" applyBorder="1" applyAlignment="1">
      <alignment horizontal="left" vertical="center" wrapText="1"/>
    </xf>
    <xf numFmtId="164" fontId="10" fillId="2" borderId="3" xfId="0" quotePrefix="1" applyNumberFormat="1" applyFont="1" applyFill="1" applyBorder="1" applyAlignment="1">
      <alignment horizontal="left" vertical="center" wrapText="1"/>
    </xf>
    <xf numFmtId="164" fontId="9" fillId="2" borderId="3" xfId="0" quotePrefix="1" applyNumberFormat="1" applyFont="1" applyFill="1" applyBorder="1" applyAlignment="1">
      <alignment horizontal="left" vertical="center" wrapText="1"/>
    </xf>
    <xf numFmtId="164" fontId="10" fillId="10" borderId="3" xfId="0" quotePrefix="1" applyNumberFormat="1" applyFont="1" applyFill="1" applyBorder="1" applyAlignment="1">
      <alignment horizontal="left" vertical="center" wrapText="1"/>
    </xf>
    <xf numFmtId="164" fontId="10" fillId="5" borderId="3" xfId="0" quotePrefix="1" applyNumberFormat="1" applyFont="1" applyFill="1" applyBorder="1" applyAlignment="1">
      <alignment horizontal="left" vertical="center"/>
    </xf>
    <xf numFmtId="164" fontId="10" fillId="7" borderId="3" xfId="0" applyNumberFormat="1" applyFont="1" applyFill="1" applyBorder="1" applyAlignment="1" applyProtection="1">
      <alignment vertical="center" wrapText="1"/>
    </xf>
    <xf numFmtId="164" fontId="10" fillId="2" borderId="3" xfId="0" applyNumberFormat="1" applyFont="1" applyFill="1" applyBorder="1" applyAlignment="1" applyProtection="1">
      <alignment vertical="center" wrapText="1"/>
    </xf>
    <xf numFmtId="164" fontId="9" fillId="2" borderId="3" xfId="0" applyNumberFormat="1" applyFont="1" applyFill="1" applyBorder="1" applyAlignment="1" applyProtection="1">
      <alignment vertical="center" wrapText="1"/>
    </xf>
    <xf numFmtId="4" fontId="18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0" fillId="10" borderId="3" xfId="0" applyNumberFormat="1" applyFont="1" applyFill="1" applyBorder="1" applyAlignment="1" applyProtection="1">
      <alignment horizontal="left" vertical="center" wrapText="1"/>
    </xf>
    <xf numFmtId="4" fontId="19" fillId="10" borderId="4" xfId="0" applyNumberFormat="1" applyFont="1" applyFill="1" applyBorder="1" applyAlignment="1" applyProtection="1">
      <alignment horizontal="right" vertical="center" wrapText="1"/>
    </xf>
    <xf numFmtId="2" fontId="20" fillId="0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0" fillId="4" borderId="3" xfId="0" applyNumberFormat="1" applyFont="1" applyFill="1" applyBorder="1" applyAlignment="1" applyProtection="1">
      <alignment horizontal="center" vertical="center" wrapText="1"/>
    </xf>
    <xf numFmtId="4" fontId="27" fillId="4" borderId="3" xfId="0" applyNumberFormat="1" applyFont="1" applyFill="1" applyBorder="1" applyAlignment="1">
      <alignment horizontal="center" vertical="center" wrapText="1"/>
    </xf>
    <xf numFmtId="164" fontId="17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" fontId="23" fillId="7" borderId="3" xfId="0" applyNumberFormat="1" applyFont="1" applyFill="1" applyBorder="1" applyAlignment="1" applyProtection="1">
      <alignment horizontal="left" vertical="center" wrapText="1"/>
    </xf>
    <xf numFmtId="164" fontId="23" fillId="7" borderId="3" xfId="0" applyNumberFormat="1" applyFont="1" applyFill="1" applyBorder="1" applyAlignment="1" applyProtection="1">
      <alignment horizontal="left" vertical="center" wrapText="1"/>
    </xf>
    <xf numFmtId="164" fontId="23" fillId="5" borderId="3" xfId="0" applyNumberFormat="1" applyFont="1" applyFill="1" applyBorder="1" applyAlignment="1" applyProtection="1">
      <alignment horizontal="left" vertical="center" wrapText="1"/>
    </xf>
    <xf numFmtId="1" fontId="28" fillId="5" borderId="3" xfId="0" applyNumberFormat="1" applyFont="1" applyFill="1" applyBorder="1" applyAlignment="1" applyProtection="1">
      <alignment horizontal="left" vertical="center" wrapText="1"/>
    </xf>
    <xf numFmtId="164" fontId="28" fillId="5" borderId="3" xfId="0" applyNumberFormat="1" applyFont="1" applyFill="1" applyBorder="1" applyAlignment="1" applyProtection="1">
      <alignment horizontal="left" vertical="center" wrapText="1"/>
    </xf>
    <xf numFmtId="164" fontId="28" fillId="2" borderId="3" xfId="0" quotePrefix="1" applyNumberFormat="1" applyFont="1" applyFill="1" applyBorder="1" applyAlignment="1">
      <alignment horizontal="left" vertical="center"/>
    </xf>
    <xf numFmtId="164" fontId="28" fillId="5" borderId="3" xfId="0" quotePrefix="1" applyNumberFormat="1" applyFont="1" applyFill="1" applyBorder="1" applyAlignment="1">
      <alignment horizontal="left" vertical="center"/>
    </xf>
    <xf numFmtId="1" fontId="28" fillId="5" borderId="3" xfId="0" quotePrefix="1" applyNumberFormat="1" applyFont="1" applyFill="1" applyBorder="1" applyAlignment="1">
      <alignment horizontal="left" vertical="center"/>
    </xf>
    <xf numFmtId="1" fontId="23" fillId="7" borderId="3" xfId="0" applyNumberFormat="1" applyFont="1" applyFill="1" applyBorder="1" applyAlignment="1">
      <alignment horizontal="left" vertical="center"/>
    </xf>
    <xf numFmtId="164" fontId="23" fillId="7" borderId="3" xfId="0" applyNumberFormat="1" applyFont="1" applyFill="1" applyBorder="1" applyAlignment="1" applyProtection="1">
      <alignment horizontal="left" vertical="center"/>
    </xf>
    <xf numFmtId="164" fontId="28" fillId="2" borderId="3" xfId="0" applyNumberFormat="1" applyFont="1" applyFill="1" applyBorder="1" applyAlignment="1" applyProtection="1">
      <alignment horizontal="left" vertical="center" wrapText="1"/>
    </xf>
    <xf numFmtId="164" fontId="23" fillId="2" borderId="3" xfId="0" applyNumberFormat="1" applyFont="1" applyFill="1" applyBorder="1" applyAlignment="1" applyProtection="1">
      <alignment horizontal="left" vertical="center" wrapText="1"/>
    </xf>
    <xf numFmtId="164" fontId="23" fillId="10" borderId="3" xfId="0" applyNumberFormat="1" applyFont="1" applyFill="1" applyBorder="1" applyAlignment="1" applyProtection="1">
      <alignment horizontal="left" vertical="center" wrapText="1"/>
    </xf>
    <xf numFmtId="1" fontId="23" fillId="10" borderId="3" xfId="0" applyNumberFormat="1" applyFont="1" applyFill="1" applyBorder="1" applyAlignment="1" applyProtection="1">
      <alignment horizontal="left" vertical="center" wrapText="1"/>
    </xf>
    <xf numFmtId="1" fontId="23" fillId="2" borderId="3" xfId="0" applyNumberFormat="1" applyFont="1" applyFill="1" applyBorder="1" applyAlignment="1" applyProtection="1">
      <alignment horizontal="left" vertical="center" wrapText="1"/>
    </xf>
    <xf numFmtId="1" fontId="28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NumberFormat="1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36" fillId="0" borderId="3" xfId="0" quotePrefix="1" applyNumberFormat="1" applyFont="1" applyFill="1" applyBorder="1" applyAlignment="1" applyProtection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center" vertical="center" wrapText="1"/>
    </xf>
    <xf numFmtId="4" fontId="6" fillId="4" borderId="1" xfId="0" quotePrefix="1" applyNumberFormat="1" applyFont="1" applyFill="1" applyBorder="1" applyAlignment="1">
      <alignment horizontal="right"/>
    </xf>
    <xf numFmtId="164" fontId="10" fillId="5" borderId="3" xfId="0" quotePrefix="1" applyNumberFormat="1" applyFont="1" applyFill="1" applyBorder="1" applyAlignment="1">
      <alignment horizontal="left" vertical="center" wrapText="1"/>
    </xf>
    <xf numFmtId="1" fontId="23" fillId="5" borderId="3" xfId="0" quotePrefix="1" applyNumberFormat="1" applyFont="1" applyFill="1" applyBorder="1" applyAlignment="1">
      <alignment horizontal="left" vertical="center"/>
    </xf>
    <xf numFmtId="1" fontId="23" fillId="5" borderId="3" xfId="0" applyNumberFormat="1" applyFont="1" applyFill="1" applyBorder="1" applyAlignment="1" applyProtection="1">
      <alignment horizontal="left" vertical="center" wrapText="1"/>
    </xf>
    <xf numFmtId="164" fontId="10" fillId="5" borderId="3" xfId="0" applyNumberFormat="1" applyFont="1" applyFill="1" applyBorder="1" applyAlignment="1" applyProtection="1">
      <alignment vertical="center" wrapText="1"/>
    </xf>
    <xf numFmtId="164" fontId="10" fillId="5" borderId="3" xfId="0" applyNumberFormat="1" applyFont="1" applyFill="1" applyBorder="1" applyAlignment="1" applyProtection="1">
      <alignment horizontal="left" vertical="center" wrapText="1"/>
    </xf>
    <xf numFmtId="164" fontId="23" fillId="11" borderId="3" xfId="0" applyNumberFormat="1" applyFont="1" applyFill="1" applyBorder="1" applyAlignment="1" applyProtection="1">
      <alignment horizontal="center" vertical="center" wrapText="1"/>
    </xf>
    <xf numFmtId="164" fontId="23" fillId="11" borderId="4" xfId="0" applyNumberFormat="1" applyFont="1" applyFill="1" applyBorder="1" applyAlignment="1" applyProtection="1">
      <alignment horizontal="center" vertical="center" wrapText="1"/>
    </xf>
    <xf numFmtId="164" fontId="19" fillId="11" borderId="4" xfId="0" applyNumberFormat="1" applyFont="1" applyFill="1" applyBorder="1" applyAlignment="1" applyProtection="1">
      <alignment horizontal="center" vertical="center" wrapText="1"/>
    </xf>
    <xf numFmtId="0" fontId="6" fillId="11" borderId="3" xfId="0" applyNumberFormat="1" applyFont="1" applyFill="1" applyBorder="1" applyAlignment="1" applyProtection="1">
      <alignment horizontal="center" vertical="center" wrapText="1"/>
    </xf>
    <xf numFmtId="4" fontId="6" fillId="11" borderId="3" xfId="0" applyNumberFormat="1" applyFont="1" applyFill="1" applyBorder="1" applyAlignment="1">
      <alignment horizontal="center" vertical="center" wrapText="1"/>
    </xf>
    <xf numFmtId="0" fontId="23" fillId="11" borderId="4" xfId="0" applyNumberFormat="1" applyFont="1" applyFill="1" applyBorder="1" applyAlignment="1" applyProtection="1">
      <alignment horizontal="left" vertical="center" wrapText="1"/>
    </xf>
    <xf numFmtId="164" fontId="23" fillId="4" borderId="3" xfId="0" applyNumberFormat="1" applyFont="1" applyFill="1" applyBorder="1" applyAlignment="1" applyProtection="1">
      <alignment horizontal="center" vertical="center" wrapText="1"/>
    </xf>
    <xf numFmtId="164" fontId="23" fillId="4" borderId="4" xfId="0" applyNumberFormat="1" applyFont="1" applyFill="1" applyBorder="1" applyAlignment="1" applyProtection="1">
      <alignment horizontal="center" vertical="center" wrapText="1"/>
    </xf>
    <xf numFmtId="164" fontId="19" fillId="4" borderId="4" xfId="0" applyNumberFormat="1" applyFont="1" applyFill="1" applyBorder="1" applyAlignment="1" applyProtection="1">
      <alignment horizontal="center" vertical="center" wrapText="1"/>
    </xf>
    <xf numFmtId="3" fontId="39" fillId="2" borderId="0" xfId="1" applyNumberFormat="1" applyFont="1" applyFill="1"/>
    <xf numFmtId="0" fontId="39" fillId="2" borderId="0" xfId="1" applyFont="1" applyFill="1" applyAlignment="1">
      <alignment horizontal="center"/>
    </xf>
    <xf numFmtId="0" fontId="1" fillId="1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1" fillId="2" borderId="3" xfId="0" quotePrefix="1" applyFont="1" applyFill="1" applyBorder="1" applyAlignment="1">
      <alignment horizontal="center" vertical="center"/>
    </xf>
    <xf numFmtId="3" fontId="40" fillId="2" borderId="1" xfId="1" applyNumberFormat="1" applyFont="1" applyFill="1" applyBorder="1" applyAlignment="1">
      <alignment horizontal="right" vertical="center" wrapText="1"/>
    </xf>
    <xf numFmtId="3" fontId="40" fillId="2" borderId="2" xfId="1" applyNumberFormat="1" applyFont="1" applyFill="1" applyBorder="1" applyAlignment="1">
      <alignment horizontal="right" vertical="center"/>
    </xf>
    <xf numFmtId="4" fontId="40" fillId="2" borderId="6" xfId="0" applyNumberFormat="1" applyFont="1" applyFill="1" applyBorder="1" applyAlignment="1" applyProtection="1">
      <alignment horizontal="center" vertical="center" wrapText="1"/>
    </xf>
    <xf numFmtId="0" fontId="40" fillId="2" borderId="7" xfId="0" applyNumberFormat="1" applyFont="1" applyFill="1" applyBorder="1" applyAlignment="1" applyProtection="1">
      <alignment horizontal="center" vertical="center" wrapText="1"/>
    </xf>
    <xf numFmtId="0" fontId="40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9" fontId="41" fillId="2" borderId="8" xfId="1" applyNumberFormat="1" applyFont="1" applyFill="1" applyBorder="1" applyAlignment="1">
      <alignment horizontal="right" vertical="center"/>
    </xf>
    <xf numFmtId="49" fontId="41" fillId="2" borderId="9" xfId="1" applyNumberFormat="1" applyFont="1" applyFill="1" applyBorder="1" applyAlignment="1">
      <alignment vertical="center"/>
    </xf>
    <xf numFmtId="49" fontId="41" fillId="2" borderId="6" xfId="1" applyNumberFormat="1" applyFont="1" applyFill="1" applyBorder="1" applyAlignment="1">
      <alignment horizontal="right" vertical="center"/>
    </xf>
    <xf numFmtId="4" fontId="41" fillId="2" borderId="10" xfId="1" applyNumberFormat="1" applyFont="1" applyFill="1" applyBorder="1" applyAlignment="1">
      <alignment horizontal="right"/>
    </xf>
    <xf numFmtId="4" fontId="41" fillId="2" borderId="11" xfId="1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center"/>
    </xf>
    <xf numFmtId="49" fontId="21" fillId="2" borderId="12" xfId="1" applyNumberFormat="1" applyFont="1" applyFill="1" applyBorder="1" applyAlignment="1">
      <alignment horizontal="right" vertical="center"/>
    </xf>
    <xf numFmtId="49" fontId="21" fillId="2" borderId="13" xfId="1" applyNumberFormat="1" applyFont="1" applyFill="1" applyBorder="1" applyAlignment="1">
      <alignment vertical="center"/>
    </xf>
    <xf numFmtId="4" fontId="21" fillId="2" borderId="15" xfId="1" applyNumberFormat="1" applyFont="1" applyFill="1" applyBorder="1" applyAlignment="1">
      <alignment horizontal="right" vertical="center"/>
    </xf>
    <xf numFmtId="49" fontId="21" fillId="2" borderId="16" xfId="1" applyNumberFormat="1" applyFont="1" applyFill="1" applyBorder="1" applyAlignment="1">
      <alignment horizontal="right" vertical="center"/>
    </xf>
    <xf numFmtId="49" fontId="21" fillId="2" borderId="17" xfId="1" applyNumberFormat="1" applyFont="1" applyFill="1" applyBorder="1" applyAlignment="1">
      <alignment vertical="center"/>
    </xf>
    <xf numFmtId="4" fontId="21" fillId="2" borderId="18" xfId="1" applyNumberFormat="1" applyFont="1" applyFill="1" applyBorder="1" applyAlignment="1">
      <alignment horizontal="right" vertical="center"/>
    </xf>
    <xf numFmtId="49" fontId="41" fillId="2" borderId="1" xfId="1" applyNumberFormat="1" applyFont="1" applyFill="1" applyBorder="1" applyAlignment="1">
      <alignment horizontal="right" vertical="center"/>
    </xf>
    <xf numFmtId="49" fontId="41" fillId="2" borderId="19" xfId="1" applyNumberFormat="1" applyFont="1" applyFill="1" applyBorder="1" applyAlignment="1">
      <alignment horizontal="right" vertical="center"/>
    </xf>
    <xf numFmtId="3" fontId="41" fillId="2" borderId="20" xfId="1" applyNumberFormat="1" applyFont="1" applyFill="1" applyBorder="1" applyAlignment="1">
      <alignment horizontal="right" vertical="center"/>
    </xf>
    <xf numFmtId="49" fontId="41" fillId="2" borderId="21" xfId="1" applyNumberFormat="1" applyFont="1" applyFill="1" applyBorder="1" applyAlignment="1">
      <alignment vertical="center"/>
    </xf>
    <xf numFmtId="4" fontId="41" fillId="2" borderId="19" xfId="1" applyNumberFormat="1" applyFont="1" applyFill="1" applyBorder="1" applyAlignment="1">
      <alignment horizontal="right"/>
    </xf>
    <xf numFmtId="4" fontId="41" fillId="2" borderId="20" xfId="1" applyNumberFormat="1" applyFont="1" applyFill="1" applyBorder="1" applyAlignment="1">
      <alignment horizontal="right"/>
    </xf>
    <xf numFmtId="49" fontId="21" fillId="2" borderId="22" xfId="1" applyNumberFormat="1" applyFont="1" applyFill="1" applyBorder="1" applyAlignment="1">
      <alignment vertical="center"/>
    </xf>
    <xf numFmtId="4" fontId="21" fillId="2" borderId="23" xfId="1" applyNumberFormat="1" applyFont="1" applyFill="1" applyBorder="1" applyAlignment="1">
      <alignment horizontal="right" vertical="center"/>
    </xf>
    <xf numFmtId="4" fontId="21" fillId="2" borderId="24" xfId="1" applyNumberFormat="1" applyFont="1" applyFill="1" applyBorder="1" applyAlignment="1">
      <alignment horizontal="right" vertical="center"/>
    </xf>
    <xf numFmtId="49" fontId="21" fillId="2" borderId="25" xfId="1" applyNumberFormat="1" applyFont="1" applyFill="1" applyBorder="1" applyAlignment="1">
      <alignment vertical="center"/>
    </xf>
    <xf numFmtId="49" fontId="41" fillId="2" borderId="4" xfId="1" applyNumberFormat="1" applyFont="1" applyFill="1" applyBorder="1" applyAlignment="1">
      <alignment horizontal="right" vertical="center"/>
    </xf>
    <xf numFmtId="3" fontId="41" fillId="2" borderId="8" xfId="1" applyNumberFormat="1" applyFont="1" applyFill="1" applyBorder="1" applyAlignment="1">
      <alignment horizontal="right" vertical="center"/>
    </xf>
    <xf numFmtId="4" fontId="41" fillId="2" borderId="19" xfId="1" applyNumberFormat="1" applyFont="1" applyFill="1" applyBorder="1" applyAlignment="1">
      <alignment horizontal="right" vertical="center"/>
    </xf>
    <xf numFmtId="4" fontId="41" fillId="2" borderId="20" xfId="1" applyNumberFormat="1" applyFont="1" applyFill="1" applyBorder="1" applyAlignment="1">
      <alignment horizontal="right" vertical="center"/>
    </xf>
    <xf numFmtId="4" fontId="21" fillId="2" borderId="26" xfId="1" applyNumberFormat="1" applyFont="1" applyFill="1" applyBorder="1" applyAlignment="1">
      <alignment horizontal="right" vertical="center"/>
    </xf>
    <xf numFmtId="2" fontId="41" fillId="2" borderId="20" xfId="1" applyNumberFormat="1" applyFont="1" applyFill="1" applyBorder="1" applyAlignment="1">
      <alignment horizontal="right" vertical="center"/>
    </xf>
    <xf numFmtId="3" fontId="41" fillId="2" borderId="8" xfId="1" applyNumberFormat="1" applyFont="1" applyFill="1" applyBorder="1" applyAlignment="1">
      <alignment horizontal="right"/>
    </xf>
    <xf numFmtId="3" fontId="41" fillId="2" borderId="20" xfId="1" applyNumberFormat="1" applyFont="1" applyFill="1" applyBorder="1" applyAlignment="1">
      <alignment horizontal="right"/>
    </xf>
    <xf numFmtId="49" fontId="41" fillId="2" borderId="21" xfId="1" applyNumberFormat="1" applyFont="1" applyFill="1" applyBorder="1" applyAlignment="1">
      <alignment horizontal="left" vertical="center" wrapText="1"/>
    </xf>
    <xf numFmtId="49" fontId="21" fillId="2" borderId="18" xfId="1" applyNumberFormat="1" applyFont="1" applyFill="1" applyBorder="1" applyAlignment="1">
      <alignment horizontal="right" vertical="center"/>
    </xf>
    <xf numFmtId="49" fontId="21" fillId="2" borderId="27" xfId="1" applyNumberFormat="1" applyFont="1" applyFill="1" applyBorder="1" applyAlignment="1">
      <alignment vertical="center"/>
    </xf>
    <xf numFmtId="4" fontId="21" fillId="2" borderId="28" xfId="1" applyNumberFormat="1" applyFont="1" applyFill="1" applyBorder="1" applyAlignment="1">
      <alignment horizontal="right" vertical="center"/>
    </xf>
    <xf numFmtId="3" fontId="41" fillId="2" borderId="29" xfId="1" applyNumberFormat="1" applyFont="1" applyFill="1" applyBorder="1" applyAlignment="1">
      <alignment horizontal="right"/>
    </xf>
    <xf numFmtId="4" fontId="41" fillId="2" borderId="23" xfId="1" applyNumberFormat="1" applyFont="1" applyFill="1" applyBorder="1" applyAlignment="1">
      <alignment horizontal="right"/>
    </xf>
    <xf numFmtId="4" fontId="41" fillId="2" borderId="24" xfId="1" applyNumberFormat="1" applyFont="1" applyFill="1" applyBorder="1" applyAlignment="1">
      <alignment horizontal="right"/>
    </xf>
    <xf numFmtId="3" fontId="41" fillId="2" borderId="30" xfId="1" applyNumberFormat="1" applyFont="1" applyFill="1" applyBorder="1" applyAlignment="1">
      <alignment horizontal="right"/>
    </xf>
    <xf numFmtId="4" fontId="21" fillId="2" borderId="31" xfId="1" applyNumberFormat="1" applyFont="1" applyFill="1" applyBorder="1" applyAlignment="1">
      <alignment horizontal="right"/>
    </xf>
    <xf numFmtId="4" fontId="21" fillId="2" borderId="32" xfId="1" applyNumberFormat="1" applyFont="1" applyFill="1" applyBorder="1" applyAlignment="1">
      <alignment horizontal="right"/>
    </xf>
    <xf numFmtId="3" fontId="41" fillId="2" borderId="33" xfId="1" applyNumberFormat="1" applyFont="1" applyFill="1" applyBorder="1" applyAlignment="1">
      <alignment horizontal="right"/>
    </xf>
    <xf numFmtId="3" fontId="41" fillId="2" borderId="34" xfId="1" applyNumberFormat="1" applyFont="1" applyFill="1" applyBorder="1" applyAlignment="1">
      <alignment horizontal="right"/>
    </xf>
    <xf numFmtId="4" fontId="41" fillId="2" borderId="18" xfId="1" applyNumberFormat="1" applyFont="1" applyFill="1" applyBorder="1" applyAlignment="1">
      <alignment horizontal="right"/>
    </xf>
    <xf numFmtId="3" fontId="41" fillId="2" borderId="35" xfId="1" applyNumberFormat="1" applyFont="1" applyFill="1" applyBorder="1" applyAlignment="1">
      <alignment horizontal="right"/>
    </xf>
    <xf numFmtId="4" fontId="41" fillId="2" borderId="14" xfId="1" applyNumberFormat="1" applyFont="1" applyFill="1" applyBorder="1" applyAlignment="1">
      <alignment horizontal="right" vertical="center"/>
    </xf>
    <xf numFmtId="4" fontId="41" fillId="2" borderId="24" xfId="1" applyNumberFormat="1" applyFont="1" applyFill="1" applyBorder="1" applyAlignment="1">
      <alignment horizontal="right" vertical="center"/>
    </xf>
    <xf numFmtId="4" fontId="21" fillId="2" borderId="31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/>
    </xf>
    <xf numFmtId="3" fontId="41" fillId="2" borderId="33" xfId="1" applyNumberFormat="1" applyFont="1" applyFill="1" applyBorder="1" applyAlignment="1">
      <alignment horizontal="center"/>
    </xf>
    <xf numFmtId="3" fontId="41" fillId="2" borderId="34" xfId="1" applyNumberFormat="1" applyFont="1" applyFill="1" applyBorder="1" applyAlignment="1">
      <alignment horizontal="center"/>
    </xf>
    <xf numFmtId="4" fontId="21" fillId="0" borderId="18" xfId="1" applyNumberFormat="1" applyFont="1" applyBorder="1" applyAlignment="1">
      <alignment horizontal="right"/>
    </xf>
    <xf numFmtId="3" fontId="21" fillId="0" borderId="28" xfId="1" applyNumberFormat="1" applyFont="1" applyBorder="1" applyAlignment="1">
      <alignment horizontal="right"/>
    </xf>
    <xf numFmtId="3" fontId="41" fillId="2" borderId="29" xfId="1" applyNumberFormat="1" applyFont="1" applyFill="1" applyBorder="1" applyAlignment="1">
      <alignment horizontal="center"/>
    </xf>
    <xf numFmtId="3" fontId="41" fillId="2" borderId="37" xfId="1" applyNumberFormat="1" applyFont="1" applyFill="1" applyBorder="1" applyAlignment="1">
      <alignment horizontal="center"/>
    </xf>
    <xf numFmtId="4" fontId="41" fillId="0" borderId="38" xfId="1" applyNumberFormat="1" applyFont="1" applyBorder="1" applyAlignment="1">
      <alignment horizontal="right"/>
    </xf>
    <xf numFmtId="4" fontId="41" fillId="0" borderId="39" xfId="1" applyNumberFormat="1" applyFont="1" applyBorder="1" applyAlignment="1">
      <alignment horizontal="right"/>
    </xf>
    <xf numFmtId="3" fontId="42" fillId="2" borderId="34" xfId="1" applyNumberFormat="1" applyFont="1" applyFill="1" applyBorder="1" applyAlignment="1">
      <alignment horizontal="left"/>
    </xf>
    <xf numFmtId="4" fontId="42" fillId="0" borderId="39" xfId="1" applyNumberFormat="1" applyFont="1" applyBorder="1" applyAlignment="1">
      <alignment horizontal="right"/>
    </xf>
    <xf numFmtId="3" fontId="41" fillId="2" borderId="34" xfId="1" applyNumberFormat="1" applyFont="1" applyFill="1" applyBorder="1" applyAlignment="1">
      <alignment horizontal="left"/>
    </xf>
    <xf numFmtId="3" fontId="43" fillId="0" borderId="0" xfId="1" applyNumberFormat="1" applyFont="1"/>
    <xf numFmtId="3" fontId="43" fillId="0" borderId="0" xfId="1" applyNumberFormat="1" applyFont="1" applyAlignment="1">
      <alignment horizontal="center"/>
    </xf>
    <xf numFmtId="0" fontId="23" fillId="3" borderId="4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49" fontId="21" fillId="2" borderId="6" xfId="1" applyNumberFormat="1" applyFont="1" applyFill="1" applyBorder="1" applyAlignment="1">
      <alignment horizontal="right" vertical="center"/>
    </xf>
    <xf numFmtId="4" fontId="21" fillId="2" borderId="10" xfId="1" applyNumberFormat="1" applyFont="1" applyFill="1" applyBorder="1" applyAlignment="1">
      <alignment horizontal="right"/>
    </xf>
    <xf numFmtId="0" fontId="29" fillId="4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Alignment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36" fillId="0" borderId="3" xfId="0" quotePrefix="1" applyFont="1" applyBorder="1" applyAlignment="1">
      <alignment horizontal="center" wrapText="1"/>
    </xf>
    <xf numFmtId="0" fontId="36" fillId="0" borderId="1" xfId="0" quotePrefix="1" applyFont="1" applyBorder="1" applyAlignment="1">
      <alignment horizontal="center" wrapText="1"/>
    </xf>
    <xf numFmtId="0" fontId="12" fillId="0" borderId="0" xfId="0" applyNumberFormat="1" applyFont="1" applyAlignment="1">
      <alignment vertical="center" wrapText="1"/>
    </xf>
    <xf numFmtId="164" fontId="19" fillId="0" borderId="0" xfId="0" applyNumberFormat="1" applyFont="1" applyFill="1" applyBorder="1" applyAlignment="1" applyProtection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3" fontId="38" fillId="2" borderId="0" xfId="1" applyNumberFormat="1" applyFont="1" applyFill="1" applyAlignment="1">
      <alignment horizontal="center" vertical="center"/>
    </xf>
  </cellXfs>
  <cellStyles count="2">
    <cellStyle name="Normalno" xfId="0" builtinId="0"/>
    <cellStyle name="Normalno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7" workbookViewId="0">
      <selection activeCell="I11" sqref="I11"/>
    </sheetView>
  </sheetViews>
  <sheetFormatPr defaultRowHeight="15" x14ac:dyDescent="0.25"/>
  <cols>
    <col min="5" max="5" width="10.5703125" customWidth="1"/>
    <col min="6" max="6" width="15.42578125" customWidth="1"/>
    <col min="7" max="7" width="17.5703125" style="20" customWidth="1"/>
    <col min="8" max="8" width="17.140625" customWidth="1"/>
    <col min="9" max="9" width="16.28515625" customWidth="1"/>
    <col min="10" max="10" width="14.140625" customWidth="1"/>
    <col min="11" max="11" width="13.85546875" customWidth="1"/>
  </cols>
  <sheetData>
    <row r="1" spans="1:11" ht="49.5" customHeight="1" x14ac:dyDescent="0.25">
      <c r="A1" s="296" t="s">
        <v>215</v>
      </c>
      <c r="B1" s="296"/>
      <c r="C1" s="296"/>
      <c r="D1" s="296"/>
      <c r="E1" s="296"/>
      <c r="F1" s="296"/>
      <c r="G1" s="197"/>
      <c r="H1" s="44"/>
    </row>
    <row r="2" spans="1:11" ht="18" x14ac:dyDescent="0.25">
      <c r="A2" s="14"/>
      <c r="B2" s="14"/>
      <c r="C2" s="14"/>
      <c r="D2" s="14"/>
      <c r="E2" s="14"/>
      <c r="F2" s="14"/>
      <c r="G2" s="14"/>
      <c r="H2" s="14"/>
    </row>
    <row r="3" spans="1:11" ht="15.75" x14ac:dyDescent="0.25">
      <c r="A3" s="296" t="s">
        <v>22</v>
      </c>
      <c r="B3" s="296"/>
      <c r="C3" s="296"/>
      <c r="D3" s="296"/>
      <c r="E3" s="296"/>
      <c r="F3" s="296"/>
      <c r="G3" s="197"/>
      <c r="H3" s="47"/>
    </row>
    <row r="4" spans="1:11" ht="18" x14ac:dyDescent="0.25">
      <c r="A4" s="14"/>
      <c r="B4" s="14"/>
      <c r="C4" s="14"/>
      <c r="D4" s="14"/>
      <c r="E4" s="14"/>
      <c r="F4" s="14"/>
      <c r="G4" s="14"/>
      <c r="H4" s="4"/>
    </row>
    <row r="5" spans="1:11" ht="15.75" x14ac:dyDescent="0.25">
      <c r="A5" s="296" t="s">
        <v>27</v>
      </c>
      <c r="B5" s="328"/>
      <c r="C5" s="328"/>
      <c r="D5" s="328"/>
      <c r="E5" s="328"/>
      <c r="F5" s="328"/>
      <c r="G5" s="198"/>
      <c r="H5" s="45"/>
    </row>
    <row r="6" spans="1:11" ht="18" x14ac:dyDescent="0.25">
      <c r="A6" s="1"/>
      <c r="B6" s="2"/>
      <c r="C6" s="2"/>
      <c r="D6" s="2"/>
      <c r="E6" s="2"/>
      <c r="F6" s="5"/>
      <c r="G6" s="200"/>
      <c r="H6" s="22"/>
    </row>
    <row r="7" spans="1:11" ht="30.75" customHeight="1" x14ac:dyDescent="0.25">
      <c r="A7" s="305"/>
      <c r="B7" s="299"/>
      <c r="C7" s="299"/>
      <c r="D7" s="299"/>
      <c r="E7" s="329"/>
      <c r="F7" s="76" t="s">
        <v>212</v>
      </c>
      <c r="G7" s="81" t="s">
        <v>201</v>
      </c>
      <c r="H7" s="81" t="s">
        <v>202</v>
      </c>
      <c r="I7" s="83" t="s">
        <v>200</v>
      </c>
      <c r="J7" s="83" t="s">
        <v>196</v>
      </c>
      <c r="K7" s="83" t="s">
        <v>196</v>
      </c>
    </row>
    <row r="8" spans="1:11" s="20" customFormat="1" ht="30.75" customHeight="1" x14ac:dyDescent="0.25">
      <c r="A8" s="330">
        <v>1</v>
      </c>
      <c r="B8" s="330"/>
      <c r="C8" s="330"/>
      <c r="D8" s="330"/>
      <c r="E8" s="331"/>
      <c r="F8" s="201">
        <v>2</v>
      </c>
      <c r="G8" s="202">
        <v>3</v>
      </c>
      <c r="H8" s="202">
        <v>4</v>
      </c>
      <c r="I8" s="202">
        <v>5</v>
      </c>
      <c r="J8" s="202" t="s">
        <v>213</v>
      </c>
      <c r="K8" s="202" t="s">
        <v>214</v>
      </c>
    </row>
    <row r="9" spans="1:11" x14ac:dyDescent="0.25">
      <c r="A9" s="305" t="s">
        <v>0</v>
      </c>
      <c r="B9" s="299"/>
      <c r="C9" s="299"/>
      <c r="D9" s="299"/>
      <c r="E9" s="329"/>
      <c r="F9" s="33">
        <f t="shared" ref="F9:H9" si="0">F10+F11</f>
        <v>1214381.47</v>
      </c>
      <c r="G9" s="33">
        <f t="shared" ref="G9" si="1">G10+G11</f>
        <v>1252069</v>
      </c>
      <c r="H9" s="33">
        <f t="shared" si="0"/>
        <v>1262962</v>
      </c>
      <c r="I9" s="33">
        <f t="shared" ref="I9" si="2">I10+I11</f>
        <v>1498943.8</v>
      </c>
      <c r="J9" s="99">
        <f>SUM(I9/F9*100)</f>
        <v>123.43269697618165</v>
      </c>
      <c r="K9" s="99">
        <f t="shared" ref="K9" si="3">SUM(I9/H9*100)</f>
        <v>118.68479019954678</v>
      </c>
    </row>
    <row r="10" spans="1:11" x14ac:dyDescent="0.25">
      <c r="A10" s="314" t="s">
        <v>166</v>
      </c>
      <c r="B10" s="315"/>
      <c r="C10" s="315"/>
      <c r="D10" s="315"/>
      <c r="E10" s="325"/>
      <c r="F10" s="42">
        <v>1214381.47</v>
      </c>
      <c r="G10" s="42">
        <v>1252069</v>
      </c>
      <c r="H10" s="42">
        <v>1262962</v>
      </c>
      <c r="I10" s="42">
        <v>1498943.8</v>
      </c>
      <c r="J10" s="99">
        <f t="shared" ref="J10:J15" si="4">SUM(I10/F10*100)</f>
        <v>123.43269697618165</v>
      </c>
      <c r="K10" s="101">
        <f t="shared" ref="K10:K15" si="5">SUM(I10/H10*100)</f>
        <v>118.68479019954678</v>
      </c>
    </row>
    <row r="11" spans="1:11" x14ac:dyDescent="0.25">
      <c r="A11" s="324" t="s">
        <v>167</v>
      </c>
      <c r="B11" s="325"/>
      <c r="C11" s="325"/>
      <c r="D11" s="325"/>
      <c r="E11" s="325"/>
      <c r="F11" s="34">
        <v>0</v>
      </c>
      <c r="G11" s="34">
        <v>0</v>
      </c>
      <c r="H11" s="34">
        <v>0</v>
      </c>
      <c r="I11" s="34">
        <v>0</v>
      </c>
      <c r="J11" s="99" t="e">
        <f t="shared" si="4"/>
        <v>#DIV/0!</v>
      </c>
      <c r="K11" s="101" t="e">
        <f t="shared" si="5"/>
        <v>#DIV/0!</v>
      </c>
    </row>
    <row r="12" spans="1:11" x14ac:dyDescent="0.25">
      <c r="A12" s="24" t="s">
        <v>2</v>
      </c>
      <c r="B12" s="48"/>
      <c r="C12" s="48"/>
      <c r="D12" s="48"/>
      <c r="E12" s="48"/>
      <c r="F12" s="33">
        <f t="shared" ref="F12:H12" si="6">F13+F14</f>
        <v>1213253.72</v>
      </c>
      <c r="G12" s="33">
        <f t="shared" ref="G12" si="7">G13+G14</f>
        <v>1252069</v>
      </c>
      <c r="H12" s="33">
        <f t="shared" si="6"/>
        <v>1262962</v>
      </c>
      <c r="I12" s="33">
        <f t="shared" ref="I12" si="8">I13+I14</f>
        <v>1498277.0799999998</v>
      </c>
      <c r="J12" s="99">
        <f t="shared" si="4"/>
        <v>123.49247773169819</v>
      </c>
      <c r="K12" s="101">
        <f t="shared" si="5"/>
        <v>118.63200001266863</v>
      </c>
    </row>
    <row r="13" spans="1:11" x14ac:dyDescent="0.25">
      <c r="A13" s="326" t="s">
        <v>168</v>
      </c>
      <c r="B13" s="315"/>
      <c r="C13" s="315"/>
      <c r="D13" s="315"/>
      <c r="E13" s="315"/>
      <c r="F13" s="42">
        <v>1198593.46</v>
      </c>
      <c r="G13" s="42">
        <v>1250219</v>
      </c>
      <c r="H13" s="42">
        <v>1259412</v>
      </c>
      <c r="I13" s="42">
        <v>1476275.64</v>
      </c>
      <c r="J13" s="99">
        <f t="shared" si="4"/>
        <v>123.16733648788639</v>
      </c>
      <c r="K13" s="101">
        <f t="shared" si="5"/>
        <v>117.2194357366771</v>
      </c>
    </row>
    <row r="14" spans="1:11" x14ac:dyDescent="0.25">
      <c r="A14" s="327" t="s">
        <v>169</v>
      </c>
      <c r="B14" s="325"/>
      <c r="C14" s="325"/>
      <c r="D14" s="325"/>
      <c r="E14" s="325"/>
      <c r="F14" s="42">
        <v>14660.26</v>
      </c>
      <c r="G14" s="42">
        <v>1850</v>
      </c>
      <c r="H14" s="42">
        <v>3550</v>
      </c>
      <c r="I14" s="42">
        <v>22001.439999999999</v>
      </c>
      <c r="J14" s="99">
        <f t="shared" si="4"/>
        <v>150.07537383375191</v>
      </c>
      <c r="K14" s="101">
        <f t="shared" si="5"/>
        <v>619.75887323943664</v>
      </c>
    </row>
    <row r="15" spans="1:11" x14ac:dyDescent="0.25">
      <c r="A15" s="298" t="s">
        <v>3</v>
      </c>
      <c r="B15" s="299"/>
      <c r="C15" s="299"/>
      <c r="D15" s="299"/>
      <c r="E15" s="299"/>
      <c r="F15" s="33">
        <f t="shared" ref="F15:H15" si="9">F9-F12</f>
        <v>1127.75</v>
      </c>
      <c r="G15" s="33">
        <f t="shared" ref="G15" si="10">G9-G12</f>
        <v>0</v>
      </c>
      <c r="H15" s="33">
        <f t="shared" si="9"/>
        <v>0</v>
      </c>
      <c r="I15" s="33">
        <f t="shared" ref="I15" si="11">I9-I12</f>
        <v>666.72000000020489</v>
      </c>
      <c r="J15" s="99">
        <f t="shared" si="4"/>
        <v>59.119485701636435</v>
      </c>
      <c r="K15" s="101" t="e">
        <f t="shared" si="5"/>
        <v>#DIV/0!</v>
      </c>
    </row>
    <row r="16" spans="1:11" ht="18" x14ac:dyDescent="0.25">
      <c r="A16" s="14"/>
      <c r="B16" s="12"/>
      <c r="C16" s="12"/>
      <c r="D16" s="12"/>
      <c r="E16" s="12"/>
      <c r="F16" s="13"/>
      <c r="G16" s="13"/>
      <c r="H16" s="13"/>
      <c r="I16" s="13"/>
    </row>
    <row r="17" spans="1:11" ht="15.75" x14ac:dyDescent="0.25">
      <c r="A17" s="296" t="s">
        <v>28</v>
      </c>
      <c r="B17" s="297"/>
      <c r="C17" s="297"/>
      <c r="D17" s="297"/>
      <c r="E17" s="297"/>
      <c r="F17" s="297"/>
      <c r="G17" s="199"/>
      <c r="H17" s="45"/>
    </row>
    <row r="18" spans="1:11" ht="18" x14ac:dyDescent="0.25">
      <c r="A18" s="14"/>
      <c r="B18" s="12"/>
      <c r="C18" s="12"/>
      <c r="D18" s="12"/>
      <c r="E18" s="12"/>
      <c r="F18" s="46"/>
      <c r="G18" s="199"/>
      <c r="H18" s="46"/>
    </row>
    <row r="19" spans="1:11" ht="29.25" customHeight="1" x14ac:dyDescent="0.25">
      <c r="A19" s="323" t="s">
        <v>20</v>
      </c>
      <c r="B19" s="323"/>
      <c r="C19" s="323"/>
      <c r="D19" s="323"/>
      <c r="E19" s="323"/>
      <c r="F19" s="76" t="s">
        <v>212</v>
      </c>
      <c r="G19" s="81" t="s">
        <v>201</v>
      </c>
      <c r="H19" s="81" t="s">
        <v>202</v>
      </c>
      <c r="I19" s="83" t="s">
        <v>200</v>
      </c>
      <c r="J19" s="83" t="s">
        <v>196</v>
      </c>
      <c r="K19" s="83" t="s">
        <v>196</v>
      </c>
    </row>
    <row r="20" spans="1:11" ht="24.75" customHeight="1" x14ac:dyDescent="0.25">
      <c r="A20" s="314" t="s">
        <v>170</v>
      </c>
      <c r="B20" s="318"/>
      <c r="C20" s="318"/>
      <c r="D20" s="318"/>
      <c r="E20" s="319"/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</row>
    <row r="21" spans="1:11" ht="27.75" customHeight="1" x14ac:dyDescent="0.25">
      <c r="A21" s="314" t="s">
        <v>171</v>
      </c>
      <c r="B21" s="315"/>
      <c r="C21" s="315"/>
      <c r="D21" s="315"/>
      <c r="E21" s="315"/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1:11" x14ac:dyDescent="0.25">
      <c r="A22" s="298" t="s">
        <v>5</v>
      </c>
      <c r="B22" s="299"/>
      <c r="C22" s="299"/>
      <c r="D22" s="299"/>
      <c r="E22" s="299"/>
      <c r="F22" s="23">
        <v>0</v>
      </c>
      <c r="G22" s="23">
        <v>0</v>
      </c>
      <c r="H22" s="16">
        <v>0</v>
      </c>
      <c r="I22" s="16">
        <v>0</v>
      </c>
      <c r="J22" s="16">
        <v>0</v>
      </c>
      <c r="K22" s="16">
        <v>0</v>
      </c>
    </row>
    <row r="23" spans="1:11" s="20" customFormat="1" x14ac:dyDescent="0.25">
      <c r="A23" s="298" t="s">
        <v>6</v>
      </c>
      <c r="B23" s="312"/>
      <c r="C23" s="312"/>
      <c r="D23" s="312"/>
      <c r="E23" s="313"/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</row>
    <row r="24" spans="1:11" s="20" customFormat="1" ht="18" x14ac:dyDescent="0.25">
      <c r="A24" s="11"/>
      <c r="B24" s="12"/>
      <c r="C24" s="12"/>
      <c r="D24" s="12"/>
      <c r="E24" s="12"/>
      <c r="F24" s="13"/>
      <c r="G24" s="13"/>
      <c r="H24" s="13"/>
    </row>
    <row r="25" spans="1:11" ht="15.75" x14ac:dyDescent="0.25">
      <c r="A25" s="296" t="s">
        <v>172</v>
      </c>
      <c r="B25" s="297"/>
      <c r="C25" s="297"/>
      <c r="D25" s="297"/>
      <c r="E25" s="297"/>
      <c r="F25" s="297"/>
      <c r="G25" s="199"/>
      <c r="H25" s="45"/>
    </row>
    <row r="26" spans="1:11" ht="18" x14ac:dyDescent="0.25">
      <c r="A26" s="11"/>
      <c r="B26" s="12"/>
      <c r="C26" s="12"/>
      <c r="D26" s="12"/>
      <c r="E26" s="12"/>
      <c r="F26" s="13"/>
      <c r="G26" s="13"/>
      <c r="H26" s="13"/>
    </row>
    <row r="27" spans="1:11" ht="28.5" customHeight="1" x14ac:dyDescent="0.25">
      <c r="A27" s="26"/>
      <c r="B27" s="27"/>
      <c r="C27" s="27"/>
      <c r="D27" s="28"/>
      <c r="E27" s="15"/>
      <c r="F27" s="76" t="s">
        <v>212</v>
      </c>
      <c r="G27" s="81" t="s">
        <v>201</v>
      </c>
      <c r="H27" s="81" t="s">
        <v>202</v>
      </c>
      <c r="I27" s="83" t="s">
        <v>200</v>
      </c>
      <c r="J27" s="83" t="s">
        <v>196</v>
      </c>
      <c r="K27" s="83" t="s">
        <v>196</v>
      </c>
    </row>
    <row r="28" spans="1:11" ht="24.75" customHeight="1" x14ac:dyDescent="0.25">
      <c r="A28" s="320" t="s">
        <v>173</v>
      </c>
      <c r="B28" s="321"/>
      <c r="C28" s="321"/>
      <c r="D28" s="321"/>
      <c r="E28" s="322"/>
      <c r="F28" s="100">
        <v>19277.259999999998</v>
      </c>
      <c r="G28" s="100">
        <v>1350</v>
      </c>
      <c r="H28" s="100">
        <v>1350</v>
      </c>
      <c r="I28" s="100">
        <v>20405.009999999998</v>
      </c>
      <c r="J28" s="99">
        <f t="shared" ref="J28:J30" si="12">SUM(I28/F28*100)</f>
        <v>105.85015712813959</v>
      </c>
      <c r="K28" s="101">
        <f t="shared" ref="K28" si="13">SUM(I28/H28*100)</f>
        <v>1511.4822222222222</v>
      </c>
    </row>
    <row r="29" spans="1:11" ht="30" customHeight="1" x14ac:dyDescent="0.25">
      <c r="A29" s="302" t="s">
        <v>174</v>
      </c>
      <c r="B29" s="303"/>
      <c r="C29" s="303"/>
      <c r="D29" s="303"/>
      <c r="E29" s="304"/>
      <c r="F29" s="74">
        <v>0</v>
      </c>
      <c r="G29" s="74">
        <v>0</v>
      </c>
      <c r="H29" s="75">
        <v>0</v>
      </c>
      <c r="I29" s="75">
        <v>0</v>
      </c>
      <c r="J29" s="99" t="e">
        <f t="shared" si="12"/>
        <v>#DIV/0!</v>
      </c>
      <c r="K29" s="101" t="e">
        <f t="shared" ref="K29:K30" si="14">SUM(I29/H29*100)</f>
        <v>#DIV/0!</v>
      </c>
    </row>
    <row r="30" spans="1:11" ht="55.5" customHeight="1" x14ac:dyDescent="0.25">
      <c r="A30" s="305" t="s">
        <v>175</v>
      </c>
      <c r="B30" s="306"/>
      <c r="C30" s="306"/>
      <c r="D30" s="306"/>
      <c r="E30" s="307"/>
      <c r="F30" s="203">
        <f>F15+F28</f>
        <v>20405.009999999998</v>
      </c>
      <c r="G30" s="35">
        <v>0</v>
      </c>
      <c r="H30" s="35">
        <v>0</v>
      </c>
      <c r="I30" s="100">
        <f>I15+I28</f>
        <v>21071.730000000203</v>
      </c>
      <c r="J30" s="99">
        <f t="shared" si="12"/>
        <v>103.26743285105083</v>
      </c>
      <c r="K30" s="101" t="e">
        <f t="shared" si="14"/>
        <v>#DIV/0!</v>
      </c>
    </row>
    <row r="31" spans="1:11" ht="25.5" customHeight="1" x14ac:dyDescent="0.25">
      <c r="A31" s="8"/>
      <c r="B31" s="9"/>
      <c r="C31" s="9"/>
      <c r="D31" s="9"/>
      <c r="E31" s="9"/>
      <c r="F31" s="30"/>
      <c r="G31" s="30"/>
      <c r="H31" s="10"/>
    </row>
    <row r="32" spans="1:11" x14ac:dyDescent="0.25">
      <c r="A32" s="29"/>
      <c r="B32" s="29"/>
      <c r="C32" s="29"/>
      <c r="D32" s="29"/>
      <c r="E32" s="29"/>
      <c r="F32" s="29"/>
      <c r="G32" s="29"/>
      <c r="H32" s="20"/>
    </row>
    <row r="33" spans="1:11" x14ac:dyDescent="0.25">
      <c r="A33" s="29"/>
      <c r="B33" s="29"/>
      <c r="C33" s="29"/>
      <c r="D33" s="29"/>
      <c r="E33" s="29"/>
      <c r="F33" s="29"/>
      <c r="G33" s="29"/>
      <c r="H33" s="20"/>
    </row>
    <row r="34" spans="1:11" s="20" customFormat="1" ht="18" customHeight="1" x14ac:dyDescent="0.25">
      <c r="A34" s="311" t="s">
        <v>176</v>
      </c>
      <c r="B34" s="311"/>
      <c r="C34" s="311"/>
      <c r="D34" s="311"/>
      <c r="E34" s="311"/>
      <c r="F34" s="311"/>
      <c r="G34" s="311"/>
      <c r="H34" s="311"/>
    </row>
    <row r="36" spans="1:11" ht="25.5" customHeight="1" x14ac:dyDescent="0.25">
      <c r="A36" s="68"/>
      <c r="B36" s="69"/>
      <c r="C36" s="69"/>
      <c r="D36" s="70"/>
      <c r="E36" s="71"/>
      <c r="F36" s="80" t="s">
        <v>193</v>
      </c>
      <c r="G36" s="81" t="s">
        <v>201</v>
      </c>
      <c r="H36" s="81" t="s">
        <v>202</v>
      </c>
      <c r="I36" s="83" t="s">
        <v>200</v>
      </c>
      <c r="J36" s="83" t="s">
        <v>196</v>
      </c>
      <c r="K36" s="83" t="s">
        <v>196</v>
      </c>
    </row>
    <row r="37" spans="1:11" ht="27" customHeight="1" x14ac:dyDescent="0.25">
      <c r="A37" s="308" t="s">
        <v>173</v>
      </c>
      <c r="B37" s="309"/>
      <c r="C37" s="309"/>
      <c r="D37" s="309"/>
      <c r="E37" s="310"/>
      <c r="F37" s="72">
        <v>0</v>
      </c>
      <c r="G37" s="72">
        <v>0</v>
      </c>
      <c r="H37" s="72">
        <v>0</v>
      </c>
      <c r="I37" s="72">
        <v>0</v>
      </c>
      <c r="J37" s="98" t="e">
        <f>SUM(I37/#REF!*100)</f>
        <v>#REF!</v>
      </c>
      <c r="K37" s="99" t="e">
        <f t="shared" ref="K37" si="15">SUM(I37/H37*100)</f>
        <v>#DIV/0!</v>
      </c>
    </row>
    <row r="38" spans="1:11" ht="24.75" customHeight="1" x14ac:dyDescent="0.25">
      <c r="A38" s="308" t="s">
        <v>4</v>
      </c>
      <c r="B38" s="309"/>
      <c r="C38" s="309"/>
      <c r="D38" s="309"/>
      <c r="E38" s="310"/>
      <c r="F38" s="72">
        <v>0</v>
      </c>
      <c r="G38" s="72">
        <v>0</v>
      </c>
      <c r="H38" s="73">
        <v>0</v>
      </c>
      <c r="I38" s="72">
        <v>0</v>
      </c>
      <c r="J38" s="98" t="e">
        <f>SUM(I38/#REF!*100)</f>
        <v>#REF!</v>
      </c>
      <c r="K38" s="99" t="e">
        <f t="shared" ref="K38:K40" si="16">SUM(I38/H38*100)</f>
        <v>#DIV/0!</v>
      </c>
    </row>
    <row r="39" spans="1:11" ht="20.25" customHeight="1" x14ac:dyDescent="0.25">
      <c r="A39" s="308" t="s">
        <v>177</v>
      </c>
      <c r="B39" s="316"/>
      <c r="C39" s="316"/>
      <c r="D39" s="316"/>
      <c r="E39" s="317"/>
      <c r="F39" s="72">
        <v>0</v>
      </c>
      <c r="G39" s="72">
        <v>0</v>
      </c>
      <c r="H39" s="73">
        <v>0</v>
      </c>
      <c r="I39" s="72">
        <v>0</v>
      </c>
      <c r="J39" s="98" t="e">
        <f>SUM(I39/#REF!*100)</f>
        <v>#REF!</v>
      </c>
      <c r="K39" s="99" t="e">
        <f t="shared" si="16"/>
        <v>#DIV/0!</v>
      </c>
    </row>
    <row r="40" spans="1:11" ht="28.5" customHeight="1" x14ac:dyDescent="0.25">
      <c r="A40" s="298" t="s">
        <v>174</v>
      </c>
      <c r="B40" s="299"/>
      <c r="C40" s="299"/>
      <c r="D40" s="299"/>
      <c r="E40" s="299"/>
      <c r="F40" s="74">
        <v>0</v>
      </c>
      <c r="G40" s="74">
        <v>0</v>
      </c>
      <c r="H40" s="74">
        <v>0</v>
      </c>
      <c r="I40" s="74">
        <v>0</v>
      </c>
      <c r="J40" s="98" t="e">
        <f>SUM(I40/#REF!*100)</f>
        <v>#REF!</v>
      </c>
      <c r="K40" s="99" t="e">
        <f t="shared" si="16"/>
        <v>#DIV/0!</v>
      </c>
    </row>
    <row r="41" spans="1:11" x14ac:dyDescent="0.25">
      <c r="A41" s="20"/>
      <c r="B41" s="20"/>
      <c r="C41" s="20"/>
      <c r="D41" s="20"/>
      <c r="E41" s="20"/>
      <c r="F41" s="20"/>
      <c r="H41" s="20"/>
    </row>
    <row r="42" spans="1:11" ht="25.5" customHeight="1" x14ac:dyDescent="0.25">
      <c r="A42" s="300" t="s">
        <v>178</v>
      </c>
      <c r="B42" s="301"/>
      <c r="C42" s="301"/>
      <c r="D42" s="301"/>
      <c r="E42" s="301"/>
      <c r="F42" s="301"/>
      <c r="G42" s="301"/>
      <c r="H42" s="301"/>
    </row>
  </sheetData>
  <mergeCells count="27">
    <mergeCell ref="A11:E11"/>
    <mergeCell ref="A13:E13"/>
    <mergeCell ref="A14:E14"/>
    <mergeCell ref="A15:E15"/>
    <mergeCell ref="A1:F1"/>
    <mergeCell ref="A3:F3"/>
    <mergeCell ref="A5:F5"/>
    <mergeCell ref="A9:E9"/>
    <mergeCell ref="A10:E10"/>
    <mergeCell ref="A7:E7"/>
    <mergeCell ref="A8:E8"/>
    <mergeCell ref="A17:F17"/>
    <mergeCell ref="A40:E40"/>
    <mergeCell ref="A42:H42"/>
    <mergeCell ref="A29:E29"/>
    <mergeCell ref="A30:E30"/>
    <mergeCell ref="A37:E37"/>
    <mergeCell ref="A38:E38"/>
    <mergeCell ref="A34:H34"/>
    <mergeCell ref="A23:E23"/>
    <mergeCell ref="A21:E21"/>
    <mergeCell ref="A39:E39"/>
    <mergeCell ref="A20:E20"/>
    <mergeCell ref="A22:E22"/>
    <mergeCell ref="A25:F25"/>
    <mergeCell ref="A28:E28"/>
    <mergeCell ref="A19:E19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8"/>
  <sheetViews>
    <sheetView topLeftCell="A43" workbookViewId="0">
      <selection activeCell="D79" sqref="D79"/>
    </sheetView>
  </sheetViews>
  <sheetFormatPr defaultRowHeight="15" x14ac:dyDescent="0.25"/>
  <cols>
    <col min="1" max="1" width="6.28515625" customWidth="1"/>
    <col min="2" max="2" width="7.140625" customWidth="1"/>
    <col min="3" max="3" width="37" customWidth="1"/>
    <col min="4" max="4" width="19.42578125" style="20" customWidth="1"/>
    <col min="5" max="5" width="17.7109375" style="20" customWidth="1"/>
    <col min="6" max="6" width="18.140625" customWidth="1"/>
    <col min="7" max="7" width="17.85546875" customWidth="1"/>
    <col min="8" max="8" width="11.42578125" bestFit="1" customWidth="1"/>
    <col min="9" max="9" width="11.7109375" bestFit="1" customWidth="1"/>
    <col min="11" max="11" width="14.28515625" bestFit="1" customWidth="1"/>
  </cols>
  <sheetData>
    <row r="1" spans="1:9" ht="42" customHeight="1" x14ac:dyDescent="0.25">
      <c r="A1" s="296" t="s">
        <v>199</v>
      </c>
      <c r="B1" s="296"/>
      <c r="C1" s="296"/>
      <c r="D1" s="296"/>
      <c r="E1" s="296"/>
      <c r="F1" s="296"/>
    </row>
    <row r="2" spans="1:9" ht="12.75" customHeight="1" x14ac:dyDescent="0.25">
      <c r="A2" s="3"/>
      <c r="B2" s="3"/>
      <c r="C2" s="3"/>
      <c r="D2" s="14"/>
      <c r="E2" s="14"/>
      <c r="F2" s="3"/>
    </row>
    <row r="3" spans="1:9" ht="15.75" x14ac:dyDescent="0.25">
      <c r="A3" s="296" t="s">
        <v>22</v>
      </c>
      <c r="B3" s="296"/>
      <c r="C3" s="296"/>
      <c r="D3" s="296"/>
      <c r="E3" s="296"/>
      <c r="F3" s="335"/>
    </row>
    <row r="4" spans="1:9" ht="18" customHeight="1" x14ac:dyDescent="0.25">
      <c r="A4" s="296" t="s">
        <v>8</v>
      </c>
      <c r="B4" s="328"/>
      <c r="C4" s="328"/>
      <c r="D4" s="328"/>
      <c r="E4" s="328"/>
      <c r="F4" s="328"/>
    </row>
    <row r="5" spans="1:9" ht="12" customHeight="1" x14ac:dyDescent="0.25">
      <c r="A5" s="3"/>
      <c r="B5" s="3"/>
      <c r="C5" s="3"/>
      <c r="D5" s="14"/>
      <c r="E5" s="14"/>
      <c r="F5" s="4"/>
    </row>
    <row r="6" spans="1:9" ht="15.75" x14ac:dyDescent="0.25">
      <c r="A6" s="296" t="s">
        <v>1</v>
      </c>
      <c r="B6" s="332"/>
      <c r="C6" s="332"/>
      <c r="D6" s="332"/>
      <c r="E6" s="332"/>
      <c r="F6" s="332"/>
      <c r="G6" s="29"/>
      <c r="H6" s="29"/>
    </row>
    <row r="7" spans="1:9" ht="18" x14ac:dyDescent="0.25">
      <c r="A7" s="37"/>
      <c r="B7" s="37"/>
      <c r="C7" s="37"/>
      <c r="D7" s="37"/>
      <c r="E7" s="43"/>
      <c r="F7" s="41"/>
      <c r="G7" s="29"/>
      <c r="H7" s="29"/>
    </row>
    <row r="8" spans="1:9" ht="33.75" x14ac:dyDescent="0.25">
      <c r="A8" s="215" t="s">
        <v>9</v>
      </c>
      <c r="B8" s="216" t="s">
        <v>10</v>
      </c>
      <c r="C8" s="217" t="s">
        <v>7</v>
      </c>
      <c r="D8" s="76" t="s">
        <v>212</v>
      </c>
      <c r="E8" s="81" t="s">
        <v>201</v>
      </c>
      <c r="F8" s="81" t="s">
        <v>202</v>
      </c>
      <c r="G8" s="83" t="s">
        <v>200</v>
      </c>
      <c r="H8" s="83" t="s">
        <v>196</v>
      </c>
      <c r="I8" s="83" t="s">
        <v>196</v>
      </c>
    </row>
    <row r="9" spans="1:9" s="20" customFormat="1" x14ac:dyDescent="0.25">
      <c r="A9" s="192"/>
      <c r="B9" s="192"/>
      <c r="C9" s="102">
        <v>1</v>
      </c>
      <c r="D9" s="103">
        <v>2</v>
      </c>
      <c r="E9" s="103">
        <v>3</v>
      </c>
      <c r="F9" s="103">
        <v>4</v>
      </c>
      <c r="G9" s="103">
        <v>5</v>
      </c>
      <c r="H9" s="97" t="s">
        <v>213</v>
      </c>
      <c r="I9" s="97" t="s">
        <v>214</v>
      </c>
    </row>
    <row r="10" spans="1:9" ht="15.75" customHeight="1" x14ac:dyDescent="0.25">
      <c r="A10" s="65"/>
      <c r="B10" s="66"/>
      <c r="C10" s="152" t="s">
        <v>116</v>
      </c>
      <c r="D10" s="50">
        <f>D11+D40</f>
        <v>1214381.4700000002</v>
      </c>
      <c r="E10" s="50">
        <f>E11+E40</f>
        <v>1252069</v>
      </c>
      <c r="F10" s="50">
        <f>F11+F40</f>
        <v>1262962</v>
      </c>
      <c r="G10" s="50">
        <f>G11+G40</f>
        <v>1498943.8</v>
      </c>
      <c r="H10" s="99">
        <f>SUM(G10/D10*100)</f>
        <v>123.43269697618162</v>
      </c>
      <c r="I10" s="99">
        <f t="shared" ref="I10" si="0">SUM(G10/F10*100)</f>
        <v>118.68479019954678</v>
      </c>
    </row>
    <row r="11" spans="1:9" x14ac:dyDescent="0.25">
      <c r="A11" s="181">
        <v>6</v>
      </c>
      <c r="B11" s="182"/>
      <c r="C11" s="153" t="s">
        <v>11</v>
      </c>
      <c r="D11" s="51">
        <f>D12+D24+D27+D30+D36</f>
        <v>1214381.4700000002</v>
      </c>
      <c r="E11" s="51">
        <f>E12+E24+E27+E30+E36</f>
        <v>1250719</v>
      </c>
      <c r="F11" s="51">
        <f>F12+F24+F27+F30+F36</f>
        <v>1261612</v>
      </c>
      <c r="G11" s="51">
        <f>G12+G24+G27+G30+G36</f>
        <v>1498943.8</v>
      </c>
      <c r="H11" s="99">
        <f t="shared" ref="H11:H33" si="1">SUM(G11/D11*100)</f>
        <v>123.43269697618162</v>
      </c>
      <c r="I11" s="99">
        <f t="shared" ref="I11:I33" si="2">SUM(G11/F11*100)</f>
        <v>118.81178999565635</v>
      </c>
    </row>
    <row r="12" spans="1:9" ht="25.5" x14ac:dyDescent="0.25">
      <c r="A12" s="183"/>
      <c r="B12" s="184">
        <v>63</v>
      </c>
      <c r="C12" s="154" t="s">
        <v>29</v>
      </c>
      <c r="D12" s="52">
        <f>D13+D15+D18+D20</f>
        <v>1073765.6300000001</v>
      </c>
      <c r="E12" s="52">
        <f>E13+E15+E18+E20</f>
        <v>1132435</v>
      </c>
      <c r="F12" s="52">
        <f>F13+F15+F18+F20</f>
        <v>1132435</v>
      </c>
      <c r="G12" s="52">
        <f>G13+G15+G18+G20</f>
        <v>1353305.06</v>
      </c>
      <c r="H12" s="99">
        <f t="shared" si="1"/>
        <v>126.0335609736363</v>
      </c>
      <c r="I12" s="99">
        <f t="shared" si="2"/>
        <v>119.50399448974997</v>
      </c>
    </row>
    <row r="13" spans="1:9" s="20" customFormat="1" x14ac:dyDescent="0.25">
      <c r="A13" s="186"/>
      <c r="B13" s="114">
        <v>633</v>
      </c>
      <c r="C13" s="155" t="s">
        <v>217</v>
      </c>
      <c r="D13" s="54">
        <f>D14</f>
        <v>13406.99</v>
      </c>
      <c r="E13" s="54">
        <f t="shared" ref="E13:G13" si="3">E14</f>
        <v>16400</v>
      </c>
      <c r="F13" s="54">
        <f t="shared" si="3"/>
        <v>16400</v>
      </c>
      <c r="G13" s="54">
        <f t="shared" si="3"/>
        <v>13239.4</v>
      </c>
      <c r="H13" s="99">
        <f t="shared" si="1"/>
        <v>98.74998042066116</v>
      </c>
      <c r="I13" s="99">
        <f t="shared" si="2"/>
        <v>80.728048780487811</v>
      </c>
    </row>
    <row r="14" spans="1:9" s="20" customFormat="1" x14ac:dyDescent="0.25">
      <c r="A14" s="186"/>
      <c r="B14" s="115">
        <v>6331</v>
      </c>
      <c r="C14" s="156" t="s">
        <v>218</v>
      </c>
      <c r="D14" s="53">
        <v>13406.99</v>
      </c>
      <c r="E14" s="53">
        <v>16400</v>
      </c>
      <c r="F14" s="53">
        <v>16400</v>
      </c>
      <c r="G14" s="53">
        <v>13239.4</v>
      </c>
      <c r="H14" s="99">
        <f t="shared" si="1"/>
        <v>98.74998042066116</v>
      </c>
      <c r="I14" s="99">
        <f t="shared" si="2"/>
        <v>80.728048780487811</v>
      </c>
    </row>
    <row r="15" spans="1:9" s="20" customFormat="1" ht="25.5" x14ac:dyDescent="0.25">
      <c r="A15" s="186"/>
      <c r="B15" s="114">
        <v>636</v>
      </c>
      <c r="C15" s="157" t="s">
        <v>219</v>
      </c>
      <c r="D15" s="54">
        <f>D16+D17</f>
        <v>1035681.29</v>
      </c>
      <c r="E15" s="54">
        <f t="shared" ref="E15:G15" si="4">E16+E17</f>
        <v>1111035</v>
      </c>
      <c r="F15" s="54">
        <f t="shared" si="4"/>
        <v>1111035</v>
      </c>
      <c r="G15" s="54">
        <f t="shared" si="4"/>
        <v>1321070.8400000001</v>
      </c>
      <c r="H15" s="99">
        <f t="shared" si="1"/>
        <v>127.55573097202519</v>
      </c>
      <c r="I15" s="99">
        <f t="shared" si="2"/>
        <v>118.90452055965835</v>
      </c>
    </row>
    <row r="16" spans="1:9" s="20" customFormat="1" ht="25.5" x14ac:dyDescent="0.25">
      <c r="A16" s="186"/>
      <c r="B16" s="115">
        <v>6361</v>
      </c>
      <c r="C16" s="158" t="s">
        <v>220</v>
      </c>
      <c r="D16" s="53">
        <v>1035150.29</v>
      </c>
      <c r="E16" s="53">
        <v>1110265</v>
      </c>
      <c r="F16" s="53">
        <v>1110265</v>
      </c>
      <c r="G16" s="53">
        <v>1320530.8400000001</v>
      </c>
      <c r="H16" s="99">
        <f t="shared" si="1"/>
        <v>127.56899676857552</v>
      </c>
      <c r="I16" s="99">
        <f t="shared" si="2"/>
        <v>118.93834715135576</v>
      </c>
    </row>
    <row r="17" spans="1:9" s="20" customFormat="1" ht="38.25" x14ac:dyDescent="0.25">
      <c r="A17" s="186"/>
      <c r="B17" s="115">
        <v>6362</v>
      </c>
      <c r="C17" s="158" t="s">
        <v>221</v>
      </c>
      <c r="D17" s="53">
        <v>531</v>
      </c>
      <c r="E17" s="53">
        <v>770</v>
      </c>
      <c r="F17" s="53">
        <v>770</v>
      </c>
      <c r="G17" s="53">
        <v>540</v>
      </c>
      <c r="H17" s="99">
        <f t="shared" si="1"/>
        <v>101.69491525423729</v>
      </c>
      <c r="I17" s="99">
        <f t="shared" si="2"/>
        <v>70.129870129870127</v>
      </c>
    </row>
    <row r="18" spans="1:9" s="20" customFormat="1" ht="25.5" x14ac:dyDescent="0.25">
      <c r="A18" s="186"/>
      <c r="B18" s="114">
        <v>638</v>
      </c>
      <c r="C18" s="157" t="s">
        <v>222</v>
      </c>
      <c r="D18" s="54">
        <f>D19</f>
        <v>23417.87</v>
      </c>
      <c r="E18" s="54">
        <f t="shared" ref="E18:G18" si="5">E19</f>
        <v>5000</v>
      </c>
      <c r="F18" s="54">
        <f t="shared" si="5"/>
        <v>5000</v>
      </c>
      <c r="G18" s="54">
        <f t="shared" si="5"/>
        <v>0</v>
      </c>
      <c r="H18" s="99">
        <f t="shared" si="1"/>
        <v>0</v>
      </c>
      <c r="I18" s="99">
        <f t="shared" si="2"/>
        <v>0</v>
      </c>
    </row>
    <row r="19" spans="1:9" s="20" customFormat="1" ht="25.5" x14ac:dyDescent="0.25">
      <c r="A19" s="186"/>
      <c r="B19" s="115">
        <v>6381</v>
      </c>
      <c r="C19" s="158" t="s">
        <v>223</v>
      </c>
      <c r="D19" s="53">
        <v>23417.87</v>
      </c>
      <c r="E19" s="53">
        <v>5000</v>
      </c>
      <c r="F19" s="53">
        <v>5000</v>
      </c>
      <c r="G19" s="53">
        <v>0</v>
      </c>
      <c r="H19" s="99">
        <f t="shared" si="1"/>
        <v>0</v>
      </c>
      <c r="I19" s="99">
        <f t="shared" si="2"/>
        <v>0</v>
      </c>
    </row>
    <row r="20" spans="1:9" s="20" customFormat="1" ht="25.5" x14ac:dyDescent="0.25">
      <c r="A20" s="186"/>
      <c r="B20" s="114">
        <v>639</v>
      </c>
      <c r="C20" s="157" t="s">
        <v>224</v>
      </c>
      <c r="D20" s="54">
        <f>D21+D22+D23</f>
        <v>1259.48</v>
      </c>
      <c r="E20" s="54">
        <f t="shared" ref="E20:G20" si="6">E21+E22+E23</f>
        <v>0</v>
      </c>
      <c r="F20" s="54">
        <f t="shared" si="6"/>
        <v>0</v>
      </c>
      <c r="G20" s="54">
        <f t="shared" si="6"/>
        <v>18994.82</v>
      </c>
      <c r="H20" s="99">
        <f t="shared" si="1"/>
        <v>1508.1478070314733</v>
      </c>
      <c r="I20" s="99" t="e">
        <f t="shared" si="2"/>
        <v>#DIV/0!</v>
      </c>
    </row>
    <row r="21" spans="1:9" s="20" customFormat="1" ht="25.5" x14ac:dyDescent="0.25">
      <c r="A21" s="186"/>
      <c r="B21" s="115">
        <v>6391</v>
      </c>
      <c r="C21" s="158" t="s">
        <v>225</v>
      </c>
      <c r="D21" s="53">
        <v>0</v>
      </c>
      <c r="E21" s="53"/>
      <c r="F21" s="53"/>
      <c r="G21" s="53">
        <v>208.4</v>
      </c>
      <c r="H21" s="99" t="e">
        <f t="shared" si="1"/>
        <v>#DIV/0!</v>
      </c>
      <c r="I21" s="99" t="e">
        <f t="shared" si="2"/>
        <v>#DIV/0!</v>
      </c>
    </row>
    <row r="22" spans="1:9" s="20" customFormat="1" ht="38.25" x14ac:dyDescent="0.25">
      <c r="A22" s="186"/>
      <c r="B22" s="115">
        <v>6393</v>
      </c>
      <c r="C22" s="158" t="s">
        <v>226</v>
      </c>
      <c r="D22" s="53">
        <v>1259.48</v>
      </c>
      <c r="E22" s="53">
        <v>0</v>
      </c>
      <c r="F22" s="53">
        <v>0</v>
      </c>
      <c r="G22" s="53">
        <v>13959.23</v>
      </c>
      <c r="H22" s="99">
        <f t="shared" si="1"/>
        <v>1108.3328040143551</v>
      </c>
      <c r="I22" s="99" t="e">
        <f t="shared" si="2"/>
        <v>#DIV/0!</v>
      </c>
    </row>
    <row r="23" spans="1:9" s="20" customFormat="1" ht="46.5" customHeight="1" x14ac:dyDescent="0.25">
      <c r="A23" s="186"/>
      <c r="B23" s="115">
        <v>6394</v>
      </c>
      <c r="C23" s="158" t="s">
        <v>240</v>
      </c>
      <c r="D23" s="53">
        <v>0</v>
      </c>
      <c r="E23" s="53">
        <v>0</v>
      </c>
      <c r="F23" s="53">
        <v>0</v>
      </c>
      <c r="G23" s="53">
        <v>4827.1899999999996</v>
      </c>
      <c r="H23" s="99" t="e">
        <f t="shared" si="1"/>
        <v>#DIV/0!</v>
      </c>
      <c r="I23" s="99" t="e">
        <f t="shared" si="2"/>
        <v>#DIV/0!</v>
      </c>
    </row>
    <row r="24" spans="1:9" x14ac:dyDescent="0.25">
      <c r="A24" s="187"/>
      <c r="B24" s="188">
        <v>64</v>
      </c>
      <c r="C24" s="159" t="s">
        <v>147</v>
      </c>
      <c r="D24" s="52">
        <f>D25</f>
        <v>0.06</v>
      </c>
      <c r="E24" s="52">
        <f>E25</f>
        <v>1</v>
      </c>
      <c r="F24" s="52">
        <f>F25</f>
        <v>1</v>
      </c>
      <c r="G24" s="52">
        <f>G25</f>
        <v>0.01</v>
      </c>
      <c r="H24" s="99">
        <f t="shared" si="1"/>
        <v>16.666666666666668</v>
      </c>
      <c r="I24" s="99">
        <f t="shared" si="2"/>
        <v>1</v>
      </c>
    </row>
    <row r="25" spans="1:9" s="20" customFormat="1" x14ac:dyDescent="0.25">
      <c r="A25" s="186"/>
      <c r="B25" s="114">
        <v>641</v>
      </c>
      <c r="C25" s="155" t="s">
        <v>227</v>
      </c>
      <c r="D25" s="54">
        <f>D26</f>
        <v>0.06</v>
      </c>
      <c r="E25" s="54">
        <f>E26</f>
        <v>1</v>
      </c>
      <c r="F25" s="54">
        <f>F26</f>
        <v>1</v>
      </c>
      <c r="G25" s="54">
        <f t="shared" ref="G25" si="7">G26</f>
        <v>0.01</v>
      </c>
      <c r="H25" s="99">
        <f t="shared" si="1"/>
        <v>16.666666666666668</v>
      </c>
      <c r="I25" s="99">
        <f t="shared" si="2"/>
        <v>1</v>
      </c>
    </row>
    <row r="26" spans="1:9" s="20" customFormat="1" ht="51" x14ac:dyDescent="0.25">
      <c r="A26" s="186"/>
      <c r="B26" s="115">
        <v>6413</v>
      </c>
      <c r="C26" s="158" t="s">
        <v>228</v>
      </c>
      <c r="D26" s="53">
        <v>0.06</v>
      </c>
      <c r="E26" s="53">
        <v>1</v>
      </c>
      <c r="F26" s="53">
        <v>1</v>
      </c>
      <c r="G26" s="53">
        <v>0.01</v>
      </c>
      <c r="H26" s="99">
        <f t="shared" si="1"/>
        <v>16.666666666666668</v>
      </c>
      <c r="I26" s="99">
        <f t="shared" si="2"/>
        <v>1</v>
      </c>
    </row>
    <row r="27" spans="1:9" ht="38.25" x14ac:dyDescent="0.25">
      <c r="A27" s="187"/>
      <c r="B27" s="188">
        <v>65</v>
      </c>
      <c r="C27" s="160" t="s">
        <v>148</v>
      </c>
      <c r="D27" s="52">
        <f t="shared" ref="D27:G28" si="8">D28</f>
        <v>8452.74</v>
      </c>
      <c r="E27" s="52">
        <f t="shared" si="8"/>
        <v>6500</v>
      </c>
      <c r="F27" s="52">
        <f t="shared" si="8"/>
        <v>6500</v>
      </c>
      <c r="G27" s="52">
        <f t="shared" si="8"/>
        <v>8839.5</v>
      </c>
      <c r="H27" s="99">
        <f t="shared" si="1"/>
        <v>104.57555774813846</v>
      </c>
      <c r="I27" s="99">
        <f t="shared" si="2"/>
        <v>135.99230769230769</v>
      </c>
    </row>
    <row r="28" spans="1:9" s="20" customFormat="1" x14ac:dyDescent="0.25">
      <c r="A28" s="186"/>
      <c r="B28" s="114">
        <v>652</v>
      </c>
      <c r="C28" s="155" t="s">
        <v>229</v>
      </c>
      <c r="D28" s="54">
        <f t="shared" si="8"/>
        <v>8452.74</v>
      </c>
      <c r="E28" s="54">
        <f t="shared" si="8"/>
        <v>6500</v>
      </c>
      <c r="F28" s="54">
        <f t="shared" si="8"/>
        <v>6500</v>
      </c>
      <c r="G28" s="54">
        <f t="shared" si="8"/>
        <v>8839.5</v>
      </c>
      <c r="H28" s="99">
        <f t="shared" si="1"/>
        <v>104.57555774813846</v>
      </c>
      <c r="I28" s="99">
        <f t="shared" si="2"/>
        <v>135.99230769230769</v>
      </c>
    </row>
    <row r="29" spans="1:9" s="20" customFormat="1" x14ac:dyDescent="0.25">
      <c r="A29" s="186"/>
      <c r="B29" s="115">
        <v>6526</v>
      </c>
      <c r="C29" s="158" t="s">
        <v>230</v>
      </c>
      <c r="D29" s="53">
        <v>8452.74</v>
      </c>
      <c r="E29" s="53">
        <v>6500</v>
      </c>
      <c r="F29" s="53">
        <v>6500</v>
      </c>
      <c r="G29" s="53">
        <v>8839.5</v>
      </c>
      <c r="H29" s="99">
        <f t="shared" si="1"/>
        <v>104.57555774813846</v>
      </c>
      <c r="I29" s="99">
        <f t="shared" si="2"/>
        <v>135.99230769230769</v>
      </c>
    </row>
    <row r="30" spans="1:9" ht="38.25" x14ac:dyDescent="0.25">
      <c r="A30" s="187"/>
      <c r="B30" s="188">
        <v>66</v>
      </c>
      <c r="C30" s="160" t="s">
        <v>149</v>
      </c>
      <c r="D30" s="52">
        <f>D31+D34</f>
        <v>3225</v>
      </c>
      <c r="E30" s="52">
        <f t="shared" ref="E30:G30" si="9">E31+E34</f>
        <v>3800</v>
      </c>
      <c r="F30" s="52">
        <f t="shared" si="9"/>
        <v>3800</v>
      </c>
      <c r="G30" s="52">
        <f t="shared" si="9"/>
        <v>1268.4000000000001</v>
      </c>
      <c r="H30" s="99">
        <f t="shared" si="1"/>
        <v>39.330232558139535</v>
      </c>
      <c r="I30" s="99">
        <f t="shared" si="2"/>
        <v>33.378947368421052</v>
      </c>
    </row>
    <row r="31" spans="1:9" s="20" customFormat="1" ht="25.5" x14ac:dyDescent="0.25">
      <c r="A31" s="186"/>
      <c r="B31" s="114">
        <v>661</v>
      </c>
      <c r="C31" s="161" t="s">
        <v>231</v>
      </c>
      <c r="D31" s="54">
        <f>D32+D33</f>
        <v>1911.2</v>
      </c>
      <c r="E31" s="54">
        <f t="shared" ref="E31:G31" si="10">E32+E33</f>
        <v>2500</v>
      </c>
      <c r="F31" s="54">
        <f t="shared" si="10"/>
        <v>2500</v>
      </c>
      <c r="G31" s="54">
        <f t="shared" si="10"/>
        <v>68.400000000000006</v>
      </c>
      <c r="H31" s="99">
        <f t="shared" si="1"/>
        <v>3.5789033068229386</v>
      </c>
      <c r="I31" s="99">
        <f t="shared" si="2"/>
        <v>2.7360000000000002</v>
      </c>
    </row>
    <row r="32" spans="1:9" s="20" customFormat="1" x14ac:dyDescent="0.25">
      <c r="A32" s="186"/>
      <c r="B32" s="115">
        <v>6614</v>
      </c>
      <c r="C32" s="162" t="s">
        <v>241</v>
      </c>
      <c r="D32" s="53">
        <v>0</v>
      </c>
      <c r="E32" s="53">
        <v>0</v>
      </c>
      <c r="F32" s="53">
        <v>0</v>
      </c>
      <c r="G32" s="53">
        <v>68.400000000000006</v>
      </c>
      <c r="H32" s="99" t="e">
        <f t="shared" si="1"/>
        <v>#DIV/0!</v>
      </c>
      <c r="I32" s="99" t="e">
        <f t="shared" si="2"/>
        <v>#DIV/0!</v>
      </c>
    </row>
    <row r="33" spans="1:12" s="20" customFormat="1" x14ac:dyDescent="0.25">
      <c r="A33" s="186"/>
      <c r="B33" s="115">
        <v>6615</v>
      </c>
      <c r="C33" s="162" t="s">
        <v>232</v>
      </c>
      <c r="D33" s="53">
        <v>1911.2</v>
      </c>
      <c r="E33" s="53">
        <v>2500</v>
      </c>
      <c r="F33" s="53">
        <v>2500</v>
      </c>
      <c r="G33" s="53">
        <v>0</v>
      </c>
      <c r="H33" s="99">
        <f t="shared" si="1"/>
        <v>0</v>
      </c>
      <c r="I33" s="99">
        <f t="shared" si="2"/>
        <v>0</v>
      </c>
    </row>
    <row r="34" spans="1:12" s="20" customFormat="1" ht="51" x14ac:dyDescent="0.25">
      <c r="A34" s="186"/>
      <c r="B34" s="114">
        <v>663</v>
      </c>
      <c r="C34" s="158" t="s">
        <v>233</v>
      </c>
      <c r="D34" s="54">
        <f>D35</f>
        <v>1313.8</v>
      </c>
      <c r="E34" s="54">
        <f>E35</f>
        <v>1300</v>
      </c>
      <c r="F34" s="54">
        <f>F35</f>
        <v>1300</v>
      </c>
      <c r="G34" s="54">
        <f t="shared" ref="G34" si="11">G35</f>
        <v>1200</v>
      </c>
      <c r="H34" s="99">
        <f t="shared" ref="H34:H43" si="12">SUM(G34/D34*100)</f>
        <v>91.338103212056637</v>
      </c>
      <c r="I34" s="99">
        <f t="shared" ref="I34:I43" si="13">SUM(G34/F34*100)</f>
        <v>92.307692307692307</v>
      </c>
    </row>
    <row r="35" spans="1:12" s="20" customFormat="1" x14ac:dyDescent="0.25">
      <c r="A35" s="186"/>
      <c r="B35" s="115">
        <v>6631</v>
      </c>
      <c r="C35" s="156" t="s">
        <v>234</v>
      </c>
      <c r="D35" s="53">
        <v>1313.8</v>
      </c>
      <c r="E35" s="53">
        <v>1300</v>
      </c>
      <c r="F35" s="53">
        <v>1300</v>
      </c>
      <c r="G35" s="53">
        <v>1200</v>
      </c>
      <c r="H35" s="99">
        <f t="shared" si="12"/>
        <v>91.338103212056637</v>
      </c>
      <c r="I35" s="99">
        <f t="shared" si="13"/>
        <v>92.307692307692307</v>
      </c>
    </row>
    <row r="36" spans="1:12" ht="25.5" x14ac:dyDescent="0.25">
      <c r="A36" s="187"/>
      <c r="B36" s="188">
        <v>67</v>
      </c>
      <c r="C36" s="154" t="s">
        <v>30</v>
      </c>
      <c r="D36" s="52">
        <f>D37</f>
        <v>128938.04</v>
      </c>
      <c r="E36" s="52">
        <f>E37</f>
        <v>107983</v>
      </c>
      <c r="F36" s="52">
        <f>F37</f>
        <v>118876</v>
      </c>
      <c r="G36" s="52">
        <f>G37</f>
        <v>135530.83000000002</v>
      </c>
      <c r="H36" s="99">
        <f t="shared" si="12"/>
        <v>105.11314581794483</v>
      </c>
      <c r="I36" s="99">
        <f t="shared" si="13"/>
        <v>114.01025438271814</v>
      </c>
      <c r="K36" s="36"/>
    </row>
    <row r="37" spans="1:12" s="20" customFormat="1" ht="38.25" x14ac:dyDescent="0.25">
      <c r="A37" s="186"/>
      <c r="B37" s="114">
        <v>671</v>
      </c>
      <c r="C37" s="157" t="s">
        <v>235</v>
      </c>
      <c r="D37" s="63">
        <f>D38+D39</f>
        <v>128938.04</v>
      </c>
      <c r="E37" s="63">
        <f t="shared" ref="E37:G37" si="14">E38+E39</f>
        <v>107983</v>
      </c>
      <c r="F37" s="63">
        <f t="shared" si="14"/>
        <v>118876</v>
      </c>
      <c r="G37" s="63">
        <f t="shared" si="14"/>
        <v>135530.83000000002</v>
      </c>
      <c r="H37" s="99">
        <f t="shared" si="12"/>
        <v>105.11314581794483</v>
      </c>
      <c r="I37" s="99">
        <f t="shared" si="13"/>
        <v>114.01025438271814</v>
      </c>
      <c r="K37" s="36"/>
    </row>
    <row r="38" spans="1:12" s="20" customFormat="1" ht="25.5" x14ac:dyDescent="0.25">
      <c r="A38" s="186"/>
      <c r="B38" s="115">
        <v>6711</v>
      </c>
      <c r="C38" s="158" t="s">
        <v>236</v>
      </c>
      <c r="D38" s="124">
        <v>114808.78</v>
      </c>
      <c r="E38" s="124">
        <v>107213</v>
      </c>
      <c r="F38" s="124">
        <v>110295</v>
      </c>
      <c r="G38" s="53">
        <v>119445.58</v>
      </c>
      <c r="H38" s="99">
        <f t="shared" si="12"/>
        <v>104.03871550590469</v>
      </c>
      <c r="I38" s="99">
        <f t="shared" si="13"/>
        <v>108.29645949499071</v>
      </c>
      <c r="K38" s="36"/>
    </row>
    <row r="39" spans="1:12" s="20" customFormat="1" ht="25.5" x14ac:dyDescent="0.25">
      <c r="A39" s="186"/>
      <c r="B39" s="115">
        <v>6712</v>
      </c>
      <c r="C39" s="158" t="s">
        <v>237</v>
      </c>
      <c r="D39" s="124">
        <v>14129.26</v>
      </c>
      <c r="E39" s="124">
        <v>770</v>
      </c>
      <c r="F39" s="124">
        <v>8581</v>
      </c>
      <c r="G39" s="53">
        <v>16085.25</v>
      </c>
      <c r="H39" s="99">
        <f t="shared" si="12"/>
        <v>113.84354169998996</v>
      </c>
      <c r="I39" s="99">
        <f t="shared" si="13"/>
        <v>187.45192867964107</v>
      </c>
      <c r="K39" s="36"/>
    </row>
    <row r="40" spans="1:12" x14ac:dyDescent="0.25">
      <c r="A40" s="181">
        <v>9</v>
      </c>
      <c r="B40" s="182"/>
      <c r="C40" s="153" t="s">
        <v>154</v>
      </c>
      <c r="D40" s="51">
        <f>D41</f>
        <v>0</v>
      </c>
      <c r="E40" s="51">
        <f t="shared" ref="E40:G41" si="15">E41</f>
        <v>1350</v>
      </c>
      <c r="F40" s="51">
        <f t="shared" si="15"/>
        <v>1350</v>
      </c>
      <c r="G40" s="51">
        <f t="shared" si="15"/>
        <v>0</v>
      </c>
      <c r="H40" s="99" t="e">
        <f t="shared" si="12"/>
        <v>#DIV/0!</v>
      </c>
      <c r="I40" s="99">
        <f t="shared" si="13"/>
        <v>0</v>
      </c>
    </row>
    <row r="41" spans="1:12" s="20" customFormat="1" x14ac:dyDescent="0.25">
      <c r="A41" s="193"/>
      <c r="B41" s="194">
        <v>92</v>
      </c>
      <c r="C41" s="163" t="s">
        <v>155</v>
      </c>
      <c r="D41" s="57">
        <f>D42</f>
        <v>0</v>
      </c>
      <c r="E41" s="57">
        <f t="shared" si="15"/>
        <v>1350</v>
      </c>
      <c r="F41" s="57">
        <f t="shared" si="15"/>
        <v>1350</v>
      </c>
      <c r="G41" s="57">
        <f t="shared" si="15"/>
        <v>0</v>
      </c>
      <c r="H41" s="99" t="e">
        <f t="shared" si="12"/>
        <v>#DIV/0!</v>
      </c>
      <c r="I41" s="99">
        <f t="shared" si="13"/>
        <v>0</v>
      </c>
    </row>
    <row r="42" spans="1:12" s="20" customFormat="1" x14ac:dyDescent="0.25">
      <c r="A42" s="192"/>
      <c r="B42" s="195">
        <v>922</v>
      </c>
      <c r="C42" s="161" t="s">
        <v>238</v>
      </c>
      <c r="D42" s="125">
        <f>D43</f>
        <v>0</v>
      </c>
      <c r="E42" s="125">
        <f t="shared" ref="E42:G42" si="16">E43</f>
        <v>1350</v>
      </c>
      <c r="F42" s="125">
        <f t="shared" si="16"/>
        <v>1350</v>
      </c>
      <c r="G42" s="125">
        <f t="shared" si="16"/>
        <v>0</v>
      </c>
      <c r="H42" s="99" t="e">
        <f t="shared" si="12"/>
        <v>#DIV/0!</v>
      </c>
      <c r="I42" s="99">
        <f t="shared" si="13"/>
        <v>0</v>
      </c>
    </row>
    <row r="43" spans="1:12" s="20" customFormat="1" x14ac:dyDescent="0.25">
      <c r="A43" s="192"/>
      <c r="B43" s="196">
        <v>9221</v>
      </c>
      <c r="C43" s="162" t="s">
        <v>239</v>
      </c>
      <c r="D43" s="55">
        <v>0</v>
      </c>
      <c r="E43" s="55">
        <v>1350</v>
      </c>
      <c r="F43" s="55">
        <v>1350</v>
      </c>
      <c r="G43" s="55">
        <v>0</v>
      </c>
      <c r="H43" s="99" t="e">
        <f t="shared" si="12"/>
        <v>#DIV/0!</v>
      </c>
      <c r="I43" s="99">
        <f t="shared" si="13"/>
        <v>0</v>
      </c>
    </row>
    <row r="44" spans="1:12" ht="18.75" customHeight="1" x14ac:dyDescent="0.25">
      <c r="A44" s="49"/>
      <c r="B44" s="49"/>
      <c r="C44" s="49"/>
      <c r="D44" s="49"/>
      <c r="E44" s="49"/>
      <c r="F44" s="49"/>
      <c r="G44" s="29"/>
      <c r="H44" s="29"/>
      <c r="I44" s="20"/>
      <c r="J44" s="20"/>
      <c r="K44" s="20"/>
      <c r="L44" s="20"/>
    </row>
    <row r="45" spans="1:12" x14ac:dyDescent="0.25">
      <c r="A45" s="333" t="s">
        <v>13</v>
      </c>
      <c r="B45" s="334"/>
      <c r="C45" s="334"/>
      <c r="D45" s="334"/>
      <c r="E45" s="334"/>
      <c r="F45" s="334"/>
      <c r="G45" s="29"/>
      <c r="H45" s="29"/>
    </row>
    <row r="46" spans="1:12" ht="8.25" customHeight="1" x14ac:dyDescent="0.25">
      <c r="A46" s="58"/>
      <c r="B46" s="58"/>
      <c r="C46" s="58"/>
      <c r="D46" s="108"/>
      <c r="E46" s="58"/>
      <c r="F46" s="59"/>
      <c r="G46" s="29"/>
      <c r="H46" s="29"/>
    </row>
    <row r="47" spans="1:12" ht="38.25" x14ac:dyDescent="0.25">
      <c r="A47" s="209" t="s">
        <v>9</v>
      </c>
      <c r="B47" s="210" t="s">
        <v>10</v>
      </c>
      <c r="C47" s="211" t="s">
        <v>14</v>
      </c>
      <c r="D47" s="212" t="s">
        <v>212</v>
      </c>
      <c r="E47" s="213" t="s">
        <v>193</v>
      </c>
      <c r="F47" s="213" t="s">
        <v>192</v>
      </c>
      <c r="G47" s="214" t="s">
        <v>195</v>
      </c>
      <c r="H47" s="214" t="s">
        <v>196</v>
      </c>
      <c r="I47" s="214" t="s">
        <v>196</v>
      </c>
    </row>
    <row r="48" spans="1:12" s="20" customFormat="1" x14ac:dyDescent="0.25">
      <c r="A48" s="192"/>
      <c r="B48" s="192"/>
      <c r="C48" s="102">
        <v>1</v>
      </c>
      <c r="D48" s="102"/>
      <c r="E48" s="102">
        <v>2</v>
      </c>
      <c r="F48" s="102">
        <v>4</v>
      </c>
      <c r="G48" s="102">
        <v>5</v>
      </c>
      <c r="H48" s="97" t="s">
        <v>213</v>
      </c>
      <c r="I48" s="97" t="s">
        <v>214</v>
      </c>
    </row>
    <row r="49" spans="1:11" ht="15.75" customHeight="1" x14ac:dyDescent="0.25">
      <c r="A49" s="65" t="s">
        <v>244</v>
      </c>
      <c r="B49" s="66"/>
      <c r="C49" s="152" t="s">
        <v>116</v>
      </c>
      <c r="D49" s="50">
        <f>D50+D102</f>
        <v>1213253.7200000002</v>
      </c>
      <c r="E49" s="50">
        <f>E50+E102</f>
        <v>1252069</v>
      </c>
      <c r="F49" s="50">
        <f>F50+F102</f>
        <v>1262962</v>
      </c>
      <c r="G49" s="50">
        <f>G50+G102</f>
        <v>1498277.0799999998</v>
      </c>
      <c r="H49" s="99">
        <f t="shared" ref="H49" si="17">SUM(G49/D49*100)</f>
        <v>123.49247773169816</v>
      </c>
      <c r="I49" s="99">
        <f t="shared" ref="I49" si="18">SUM(G49/F49*100)</f>
        <v>118.63200001266863</v>
      </c>
      <c r="K49" s="36"/>
    </row>
    <row r="50" spans="1:11" ht="15.75" customHeight="1" x14ac:dyDescent="0.25">
      <c r="A50" s="181">
        <v>3</v>
      </c>
      <c r="B50" s="182"/>
      <c r="C50" s="153" t="s">
        <v>15</v>
      </c>
      <c r="D50" s="60">
        <f>D51+D61+D91+D95+D98</f>
        <v>1198593.4600000002</v>
      </c>
      <c r="E50" s="60">
        <f>E51+E61+E91+E95+E98</f>
        <v>1250219</v>
      </c>
      <c r="F50" s="60">
        <f>F51+F61+F91+F95+F98</f>
        <v>1258712</v>
      </c>
      <c r="G50" s="60">
        <f>G51+G61+G91+G95+G98</f>
        <v>1476275.64</v>
      </c>
      <c r="H50" s="99">
        <f t="shared" ref="H50:H59" si="19">SUM(G50/D50*100)</f>
        <v>123.16733648788636</v>
      </c>
      <c r="I50" s="99">
        <f t="shared" ref="I50:I60" si="20">SUM(G50/F50*100)</f>
        <v>117.28462428259998</v>
      </c>
    </row>
    <row r="51" spans="1:11" ht="17.25" customHeight="1" x14ac:dyDescent="0.25">
      <c r="A51" s="183"/>
      <c r="B51" s="206">
        <v>31</v>
      </c>
      <c r="C51" s="208" t="s">
        <v>16</v>
      </c>
      <c r="D51" s="52">
        <f>D52+D56+D58</f>
        <v>1054486.3200000003</v>
      </c>
      <c r="E51" s="52">
        <f t="shared" ref="E51:G51" si="21">E52+E56+E58</f>
        <v>1108935</v>
      </c>
      <c r="F51" s="52">
        <f t="shared" si="21"/>
        <v>1108935</v>
      </c>
      <c r="G51" s="52">
        <f t="shared" si="21"/>
        <v>1319599.1299999999</v>
      </c>
      <c r="H51" s="99">
        <f t="shared" si="19"/>
        <v>125.14141767149711</v>
      </c>
      <c r="I51" s="99">
        <f t="shared" si="20"/>
        <v>118.99697728000287</v>
      </c>
    </row>
    <row r="52" spans="1:11" s="20" customFormat="1" ht="17.25" customHeight="1" x14ac:dyDescent="0.25">
      <c r="A52" s="186"/>
      <c r="B52" s="114">
        <v>311</v>
      </c>
      <c r="C52" s="155" t="s">
        <v>251</v>
      </c>
      <c r="D52" s="54">
        <f>D53+D54+D55</f>
        <v>873907.79000000015</v>
      </c>
      <c r="E52" s="54">
        <f t="shared" ref="E52:G52" si="22">E53+E54+E55</f>
        <v>923900</v>
      </c>
      <c r="F52" s="54">
        <f t="shared" si="22"/>
        <v>923900</v>
      </c>
      <c r="G52" s="54">
        <f t="shared" si="22"/>
        <v>1101546.95</v>
      </c>
      <c r="H52" s="99">
        <f t="shared" si="19"/>
        <v>126.04841867813077</v>
      </c>
      <c r="I52" s="99">
        <f t="shared" si="20"/>
        <v>119.22794133564238</v>
      </c>
    </row>
    <row r="53" spans="1:11" s="20" customFormat="1" ht="17.25" customHeight="1" x14ac:dyDescent="0.25">
      <c r="A53" s="186"/>
      <c r="B53" s="115">
        <v>3111</v>
      </c>
      <c r="C53" s="180" t="s">
        <v>79</v>
      </c>
      <c r="D53" s="123">
        <v>783259.31</v>
      </c>
      <c r="E53" s="123">
        <v>852500</v>
      </c>
      <c r="F53" s="123">
        <v>852500</v>
      </c>
      <c r="G53" s="123">
        <v>998411.57</v>
      </c>
      <c r="H53" s="99">
        <f t="shared" si="19"/>
        <v>127.46884170454354</v>
      </c>
      <c r="I53" s="99">
        <f t="shared" si="20"/>
        <v>117.11572668621699</v>
      </c>
    </row>
    <row r="54" spans="1:11" s="20" customFormat="1" ht="17.25" customHeight="1" x14ac:dyDescent="0.25">
      <c r="A54" s="186"/>
      <c r="B54" s="115">
        <v>3113</v>
      </c>
      <c r="C54" s="180" t="s">
        <v>127</v>
      </c>
      <c r="D54" s="123">
        <v>85289.55</v>
      </c>
      <c r="E54" s="123">
        <v>65000</v>
      </c>
      <c r="F54" s="123">
        <v>65000</v>
      </c>
      <c r="G54" s="123">
        <v>93540.34</v>
      </c>
      <c r="H54" s="99">
        <f t="shared" si="19"/>
        <v>109.67385805177774</v>
      </c>
      <c r="I54" s="99">
        <f t="shared" si="20"/>
        <v>143.90821538461537</v>
      </c>
    </row>
    <row r="55" spans="1:11" s="20" customFormat="1" ht="17.25" customHeight="1" x14ac:dyDescent="0.25">
      <c r="A55" s="186"/>
      <c r="B55" s="115">
        <v>3114</v>
      </c>
      <c r="C55" s="180" t="s">
        <v>126</v>
      </c>
      <c r="D55" s="123">
        <v>5358.93</v>
      </c>
      <c r="E55" s="123">
        <v>6400</v>
      </c>
      <c r="F55" s="123">
        <v>6400</v>
      </c>
      <c r="G55" s="123">
        <v>9595.0400000000009</v>
      </c>
      <c r="H55" s="99">
        <f t="shared" si="19"/>
        <v>179.04768302627579</v>
      </c>
      <c r="I55" s="99">
        <f t="shared" si="20"/>
        <v>149.92250000000001</v>
      </c>
    </row>
    <row r="56" spans="1:11" s="20" customFormat="1" ht="17.25" customHeight="1" x14ac:dyDescent="0.25">
      <c r="A56" s="186"/>
      <c r="B56" s="114">
        <v>312</v>
      </c>
      <c r="C56" s="155" t="s">
        <v>82</v>
      </c>
      <c r="D56" s="54">
        <f>D57</f>
        <v>36259.53</v>
      </c>
      <c r="E56" s="54">
        <f t="shared" ref="E56:G56" si="23">E57</f>
        <v>42000</v>
      </c>
      <c r="F56" s="54">
        <f t="shared" si="23"/>
        <v>42000</v>
      </c>
      <c r="G56" s="54">
        <f t="shared" si="23"/>
        <v>39856.69</v>
      </c>
      <c r="H56" s="99">
        <f t="shared" si="19"/>
        <v>109.92059191059565</v>
      </c>
      <c r="I56" s="99">
        <f t="shared" si="20"/>
        <v>94.896880952380954</v>
      </c>
    </row>
    <row r="57" spans="1:11" s="20" customFormat="1" ht="17.25" customHeight="1" x14ac:dyDescent="0.25">
      <c r="A57" s="186"/>
      <c r="B57" s="115">
        <v>3121</v>
      </c>
      <c r="C57" s="180" t="s">
        <v>82</v>
      </c>
      <c r="D57" s="123">
        <v>36259.53</v>
      </c>
      <c r="E57" s="123">
        <v>42000</v>
      </c>
      <c r="F57" s="123">
        <v>42000</v>
      </c>
      <c r="G57" s="123">
        <v>39856.69</v>
      </c>
      <c r="H57" s="99">
        <f t="shared" si="19"/>
        <v>109.92059191059565</v>
      </c>
      <c r="I57" s="99">
        <f t="shared" si="20"/>
        <v>94.896880952380954</v>
      </c>
    </row>
    <row r="58" spans="1:11" s="20" customFormat="1" ht="17.25" customHeight="1" x14ac:dyDescent="0.25">
      <c r="A58" s="186"/>
      <c r="B58" s="114">
        <v>313</v>
      </c>
      <c r="C58" s="155" t="s">
        <v>250</v>
      </c>
      <c r="D58" s="150">
        <f>D59+D60</f>
        <v>144319</v>
      </c>
      <c r="E58" s="150">
        <f t="shared" ref="E58:G58" si="24">E59+E60</f>
        <v>143035</v>
      </c>
      <c r="F58" s="150">
        <f t="shared" si="24"/>
        <v>143035</v>
      </c>
      <c r="G58" s="150">
        <f t="shared" si="24"/>
        <v>178195.49000000002</v>
      </c>
      <c r="H58" s="99">
        <f t="shared" si="19"/>
        <v>123.47334030862189</v>
      </c>
      <c r="I58" s="99">
        <f t="shared" si="20"/>
        <v>124.5817387352746</v>
      </c>
    </row>
    <row r="59" spans="1:11" s="20" customFormat="1" ht="26.25" customHeight="1" x14ac:dyDescent="0.25">
      <c r="A59" s="186"/>
      <c r="B59" s="115">
        <v>3132</v>
      </c>
      <c r="C59" s="180" t="s">
        <v>83</v>
      </c>
      <c r="D59" s="123">
        <v>144288.57</v>
      </c>
      <c r="E59" s="123">
        <v>143000</v>
      </c>
      <c r="F59" s="123">
        <v>143000</v>
      </c>
      <c r="G59" s="123">
        <v>178174.67</v>
      </c>
      <c r="H59" s="99">
        <f t="shared" si="19"/>
        <v>123.48495102557327</v>
      </c>
      <c r="I59" s="99">
        <f t="shared" si="20"/>
        <v>124.59767132867134</v>
      </c>
    </row>
    <row r="60" spans="1:11" s="20" customFormat="1" ht="26.25" customHeight="1" x14ac:dyDescent="0.25">
      <c r="A60" s="186"/>
      <c r="B60" s="115">
        <v>3133</v>
      </c>
      <c r="C60" s="180" t="s">
        <v>163</v>
      </c>
      <c r="D60" s="123">
        <v>30.43</v>
      </c>
      <c r="E60" s="123">
        <v>35</v>
      </c>
      <c r="F60" s="123">
        <v>35</v>
      </c>
      <c r="G60" s="123">
        <v>20.82</v>
      </c>
      <c r="H60" s="99">
        <f>SUM(G60/D60*100)</f>
        <v>68.419323036477167</v>
      </c>
      <c r="I60" s="99">
        <f t="shared" si="20"/>
        <v>59.485714285714288</v>
      </c>
    </row>
    <row r="61" spans="1:11" ht="15.75" customHeight="1" x14ac:dyDescent="0.25">
      <c r="A61" s="187"/>
      <c r="B61" s="205">
        <v>32</v>
      </c>
      <c r="C61" s="164" t="s">
        <v>25</v>
      </c>
      <c r="D61" s="52">
        <f>D62+D67+D74+D84</f>
        <v>131514.81</v>
      </c>
      <c r="E61" s="52">
        <f>E62+E67+E74+E84</f>
        <v>126584</v>
      </c>
      <c r="F61" s="52">
        <f>F62+F67+F74+F84</f>
        <v>134910</v>
      </c>
      <c r="G61" s="52">
        <f t="shared" ref="G61" si="25">G62+G67+G74+G84</f>
        <v>145288.09</v>
      </c>
      <c r="H61" s="99">
        <f t="shared" ref="H61:H67" si="26">SUM(G61/D61*100)</f>
        <v>110.47279770240326</v>
      </c>
      <c r="I61" s="99">
        <f t="shared" ref="I61:I67" si="27">SUM(G61/F61*100)</f>
        <v>107.69260247572457</v>
      </c>
    </row>
    <row r="62" spans="1:11" s="20" customFormat="1" ht="15.75" customHeight="1" x14ac:dyDescent="0.25">
      <c r="A62" s="186"/>
      <c r="B62" s="114">
        <v>321</v>
      </c>
      <c r="C62" s="155" t="s">
        <v>245</v>
      </c>
      <c r="D62" s="54">
        <f>D63+D64+D65+D66</f>
        <v>62511.51</v>
      </c>
      <c r="E62" s="54">
        <f t="shared" ref="E62:G62" si="28">E63+E64+E65+E66</f>
        <v>63305</v>
      </c>
      <c r="F62" s="54">
        <f t="shared" si="28"/>
        <v>60205</v>
      </c>
      <c r="G62" s="54">
        <f t="shared" si="28"/>
        <v>57713.31</v>
      </c>
      <c r="H62" s="99">
        <f t="shared" si="26"/>
        <v>92.324293558098333</v>
      </c>
      <c r="I62" s="99">
        <f t="shared" si="27"/>
        <v>95.861323810314758</v>
      </c>
    </row>
    <row r="63" spans="1:11" s="20" customFormat="1" ht="15.75" customHeight="1" x14ac:dyDescent="0.25">
      <c r="A63" s="186"/>
      <c r="B63" s="115">
        <v>3211</v>
      </c>
      <c r="C63" s="180" t="s">
        <v>39</v>
      </c>
      <c r="D63" s="53">
        <v>9212.2199999999993</v>
      </c>
      <c r="E63" s="53">
        <v>4800</v>
      </c>
      <c r="F63" s="53">
        <v>5300</v>
      </c>
      <c r="G63" s="53">
        <v>7117.74</v>
      </c>
      <c r="H63" s="99">
        <f t="shared" si="26"/>
        <v>77.264112233533282</v>
      </c>
      <c r="I63" s="99">
        <f t="shared" si="27"/>
        <v>134.29698113207547</v>
      </c>
    </row>
    <row r="64" spans="1:11" s="20" customFormat="1" ht="27" customHeight="1" x14ac:dyDescent="0.25">
      <c r="A64" s="186"/>
      <c r="B64" s="115">
        <v>3212</v>
      </c>
      <c r="C64" s="180" t="s">
        <v>41</v>
      </c>
      <c r="D64" s="53">
        <v>53035.85</v>
      </c>
      <c r="E64" s="53">
        <v>57845</v>
      </c>
      <c r="F64" s="53">
        <v>54245</v>
      </c>
      <c r="G64" s="53">
        <v>49283.58</v>
      </c>
      <c r="H64" s="99">
        <f t="shared" si="26"/>
        <v>92.925030898910833</v>
      </c>
      <c r="I64" s="99">
        <f t="shared" si="27"/>
        <v>90.853682367038431</v>
      </c>
    </row>
    <row r="65" spans="1:9" s="20" customFormat="1" ht="15.75" customHeight="1" x14ac:dyDescent="0.25">
      <c r="A65" s="186"/>
      <c r="B65" s="115">
        <v>3213</v>
      </c>
      <c r="C65" s="180" t="s">
        <v>42</v>
      </c>
      <c r="D65" s="124">
        <v>263.44</v>
      </c>
      <c r="E65" s="124">
        <v>600</v>
      </c>
      <c r="F65" s="124">
        <v>600</v>
      </c>
      <c r="G65" s="124">
        <v>1311.99</v>
      </c>
      <c r="H65" s="99">
        <f t="shared" si="26"/>
        <v>498.02232007288188</v>
      </c>
      <c r="I65" s="99">
        <f t="shared" si="27"/>
        <v>218.66500000000002</v>
      </c>
    </row>
    <row r="66" spans="1:9" s="20" customFormat="1" ht="15.75" customHeight="1" x14ac:dyDescent="0.25">
      <c r="A66" s="186"/>
      <c r="B66" s="115">
        <v>3214</v>
      </c>
      <c r="C66" s="180" t="s">
        <v>43</v>
      </c>
      <c r="D66" s="124">
        <v>0</v>
      </c>
      <c r="E66" s="124">
        <v>60</v>
      </c>
      <c r="F66" s="124">
        <v>60</v>
      </c>
      <c r="G66" s="124">
        <v>0</v>
      </c>
      <c r="H66" s="99" t="e">
        <f t="shared" si="26"/>
        <v>#DIV/0!</v>
      </c>
      <c r="I66" s="99">
        <f t="shared" si="27"/>
        <v>0</v>
      </c>
    </row>
    <row r="67" spans="1:9" s="20" customFormat="1" ht="15.75" customHeight="1" x14ac:dyDescent="0.25">
      <c r="A67" s="186"/>
      <c r="B67" s="114">
        <v>322</v>
      </c>
      <c r="C67" s="155" t="s">
        <v>246</v>
      </c>
      <c r="D67" s="54">
        <f>D68+D69+D70+D71+D72+D73</f>
        <v>34265.42</v>
      </c>
      <c r="E67" s="54">
        <f t="shared" ref="E67:G67" si="29">E68+E69+E70+E71+E72+E73</f>
        <v>25299</v>
      </c>
      <c r="F67" s="54">
        <f t="shared" si="29"/>
        <v>37616</v>
      </c>
      <c r="G67" s="54">
        <f t="shared" si="29"/>
        <v>36141.31</v>
      </c>
      <c r="H67" s="99">
        <f t="shared" si="26"/>
        <v>105.47458633222648</v>
      </c>
      <c r="I67" s="99">
        <f t="shared" si="27"/>
        <v>96.079620374308789</v>
      </c>
    </row>
    <row r="68" spans="1:9" s="20" customFormat="1" ht="15.75" customHeight="1" x14ac:dyDescent="0.25">
      <c r="A68" s="186"/>
      <c r="B68" s="115">
        <v>3221</v>
      </c>
      <c r="C68" s="180" t="s">
        <v>44</v>
      </c>
      <c r="D68" s="123">
        <v>9499.0400000000009</v>
      </c>
      <c r="E68" s="123">
        <v>7501</v>
      </c>
      <c r="F68" s="123">
        <v>7501</v>
      </c>
      <c r="G68" s="123">
        <v>8565.99</v>
      </c>
      <c r="H68" s="99">
        <f t="shared" ref="H68:H77" si="30">SUM(G68/D68*100)</f>
        <v>90.177428455928165</v>
      </c>
      <c r="I68" s="99">
        <f t="shared" ref="I68:I77" si="31">SUM(G68/F68*100)</f>
        <v>114.19797360351953</v>
      </c>
    </row>
    <row r="69" spans="1:9" s="20" customFormat="1" ht="15.75" customHeight="1" x14ac:dyDescent="0.25">
      <c r="A69" s="186"/>
      <c r="B69" s="115">
        <v>3222</v>
      </c>
      <c r="C69" s="180" t="s">
        <v>120</v>
      </c>
      <c r="D69" s="123">
        <v>60.66</v>
      </c>
      <c r="E69" s="123">
        <v>60</v>
      </c>
      <c r="F69" s="123">
        <v>260</v>
      </c>
      <c r="G69" s="123">
        <v>391.7</v>
      </c>
      <c r="H69" s="99">
        <f t="shared" si="30"/>
        <v>645.7303000329706</v>
      </c>
      <c r="I69" s="99">
        <f t="shared" si="31"/>
        <v>150.65384615384616</v>
      </c>
    </row>
    <row r="70" spans="1:9" s="20" customFormat="1" ht="15.75" customHeight="1" x14ac:dyDescent="0.25">
      <c r="A70" s="186"/>
      <c r="B70" s="115">
        <v>3223</v>
      </c>
      <c r="C70" s="180" t="s">
        <v>45</v>
      </c>
      <c r="D70" s="123">
        <v>20695.560000000001</v>
      </c>
      <c r="E70" s="123">
        <v>14000</v>
      </c>
      <c r="F70" s="123">
        <v>23797</v>
      </c>
      <c r="G70" s="123">
        <v>21506.87</v>
      </c>
      <c r="H70" s="99">
        <f t="shared" si="30"/>
        <v>103.92021283792272</v>
      </c>
      <c r="I70" s="99">
        <f t="shared" si="31"/>
        <v>90.376391982182625</v>
      </c>
    </row>
    <row r="71" spans="1:9" s="20" customFormat="1" ht="24.75" customHeight="1" x14ac:dyDescent="0.25">
      <c r="A71" s="186"/>
      <c r="B71" s="115">
        <v>3224</v>
      </c>
      <c r="C71" s="180" t="s">
        <v>62</v>
      </c>
      <c r="D71" s="123">
        <v>3492.66</v>
      </c>
      <c r="E71" s="123">
        <v>3238</v>
      </c>
      <c r="F71" s="123">
        <v>4438</v>
      </c>
      <c r="G71" s="123">
        <v>4338</v>
      </c>
      <c r="H71" s="99">
        <f t="shared" si="30"/>
        <v>124.2033292676642</v>
      </c>
      <c r="I71" s="99">
        <f t="shared" si="31"/>
        <v>97.74673276250563</v>
      </c>
    </row>
    <row r="72" spans="1:9" s="20" customFormat="1" ht="15.75" customHeight="1" x14ac:dyDescent="0.25">
      <c r="A72" s="186"/>
      <c r="B72" s="115">
        <v>3225</v>
      </c>
      <c r="C72" s="180" t="s">
        <v>46</v>
      </c>
      <c r="D72" s="123">
        <v>380</v>
      </c>
      <c r="E72" s="123">
        <v>300</v>
      </c>
      <c r="F72" s="123">
        <v>1290</v>
      </c>
      <c r="G72" s="123">
        <v>516.73</v>
      </c>
      <c r="H72" s="99">
        <f t="shared" si="30"/>
        <v>135.98157894736843</v>
      </c>
      <c r="I72" s="99">
        <f t="shared" si="31"/>
        <v>40.056589147286829</v>
      </c>
    </row>
    <row r="73" spans="1:9" s="20" customFormat="1" ht="15.75" customHeight="1" x14ac:dyDescent="0.25">
      <c r="A73" s="186"/>
      <c r="B73" s="115">
        <v>3227</v>
      </c>
      <c r="C73" s="180" t="s">
        <v>47</v>
      </c>
      <c r="D73" s="123">
        <v>137.5</v>
      </c>
      <c r="E73" s="123">
        <v>200</v>
      </c>
      <c r="F73" s="123">
        <v>330</v>
      </c>
      <c r="G73" s="123">
        <v>822.02</v>
      </c>
      <c r="H73" s="99">
        <f t="shared" si="30"/>
        <v>597.83272727272731</v>
      </c>
      <c r="I73" s="99">
        <f t="shared" si="31"/>
        <v>249.09696969696969</v>
      </c>
    </row>
    <row r="74" spans="1:9" s="20" customFormat="1" ht="15.75" customHeight="1" x14ac:dyDescent="0.25">
      <c r="A74" s="186"/>
      <c r="B74" s="114">
        <v>323</v>
      </c>
      <c r="C74" s="155" t="s">
        <v>247</v>
      </c>
      <c r="D74" s="150">
        <f>D75+D76+D77+D78+D79+D80+D81+D82+D83</f>
        <v>18877.870000000003</v>
      </c>
      <c r="E74" s="150">
        <f t="shared" ref="E74:G74" si="32">E75+E76+E77+E78+E79+E80+E81+E82+E83</f>
        <v>19991</v>
      </c>
      <c r="F74" s="150">
        <f t="shared" si="32"/>
        <v>19324</v>
      </c>
      <c r="G74" s="150">
        <f t="shared" si="32"/>
        <v>32194.700000000004</v>
      </c>
      <c r="H74" s="99">
        <f t="shared" si="30"/>
        <v>170.54201559815806</v>
      </c>
      <c r="I74" s="99">
        <f t="shared" si="31"/>
        <v>166.6047402194163</v>
      </c>
    </row>
    <row r="75" spans="1:9" s="20" customFormat="1" ht="15.75" customHeight="1" x14ac:dyDescent="0.25">
      <c r="A75" s="186"/>
      <c r="B75" s="115">
        <v>3231</v>
      </c>
      <c r="C75" s="180" t="s">
        <v>48</v>
      </c>
      <c r="D75" s="123">
        <v>1560.01</v>
      </c>
      <c r="E75" s="123">
        <v>1300</v>
      </c>
      <c r="F75" s="123">
        <v>1300</v>
      </c>
      <c r="G75" s="123">
        <v>1805.41</v>
      </c>
      <c r="H75" s="99">
        <f t="shared" si="30"/>
        <v>115.73066839315133</v>
      </c>
      <c r="I75" s="99">
        <f t="shared" si="31"/>
        <v>138.87769230769231</v>
      </c>
    </row>
    <row r="76" spans="1:9" s="20" customFormat="1" ht="15.75" customHeight="1" x14ac:dyDescent="0.25">
      <c r="A76" s="186"/>
      <c r="B76" s="115">
        <v>3232</v>
      </c>
      <c r="C76" s="180" t="s">
        <v>63</v>
      </c>
      <c r="D76" s="123">
        <v>4093.84</v>
      </c>
      <c r="E76" s="123">
        <v>3600</v>
      </c>
      <c r="F76" s="123">
        <v>4100</v>
      </c>
      <c r="G76" s="123">
        <v>11965.75</v>
      </c>
      <c r="H76" s="99">
        <f t="shared" si="30"/>
        <v>292.28670392589839</v>
      </c>
      <c r="I76" s="99">
        <f t="shared" si="31"/>
        <v>291.84756097560978</v>
      </c>
    </row>
    <row r="77" spans="1:9" s="20" customFormat="1" ht="15.75" customHeight="1" x14ac:dyDescent="0.25">
      <c r="A77" s="186"/>
      <c r="B77" s="115">
        <v>3233</v>
      </c>
      <c r="C77" s="180" t="s">
        <v>49</v>
      </c>
      <c r="D77" s="123">
        <v>859.98</v>
      </c>
      <c r="E77" s="123">
        <v>1700</v>
      </c>
      <c r="F77" s="123">
        <v>1700</v>
      </c>
      <c r="G77" s="123">
        <v>900</v>
      </c>
      <c r="H77" s="99">
        <f t="shared" si="30"/>
        <v>104.65359659526965</v>
      </c>
      <c r="I77" s="99">
        <f t="shared" si="31"/>
        <v>52.941176470588239</v>
      </c>
    </row>
    <row r="78" spans="1:9" s="20" customFormat="1" ht="15.75" customHeight="1" x14ac:dyDescent="0.25">
      <c r="A78" s="186"/>
      <c r="B78" s="115">
        <v>3234</v>
      </c>
      <c r="C78" s="180" t="s">
        <v>50</v>
      </c>
      <c r="D78" s="123">
        <v>2851.51</v>
      </c>
      <c r="E78" s="123">
        <v>3000</v>
      </c>
      <c r="F78" s="123">
        <v>2300</v>
      </c>
      <c r="G78" s="123">
        <v>3294.2</v>
      </c>
      <c r="H78" s="99">
        <f t="shared" ref="H78:H112" si="33">SUM(G78/D78*100)</f>
        <v>115.5247570585409</v>
      </c>
      <c r="I78" s="99">
        <f t="shared" ref="I78:I112" si="34">SUM(G78/F78*100)</f>
        <v>143.22608695652173</v>
      </c>
    </row>
    <row r="79" spans="1:9" s="20" customFormat="1" ht="15.75" customHeight="1" x14ac:dyDescent="0.25">
      <c r="A79" s="186"/>
      <c r="B79" s="115">
        <v>3235</v>
      </c>
      <c r="C79" s="180" t="s">
        <v>51</v>
      </c>
      <c r="D79" s="123">
        <v>1592.76</v>
      </c>
      <c r="E79" s="123">
        <v>1600</v>
      </c>
      <c r="F79" s="123">
        <v>1600</v>
      </c>
      <c r="G79" s="123">
        <v>2642.76</v>
      </c>
      <c r="H79" s="99">
        <f t="shared" si="33"/>
        <v>165.92330294582987</v>
      </c>
      <c r="I79" s="99">
        <f t="shared" si="34"/>
        <v>165.17250000000001</v>
      </c>
    </row>
    <row r="80" spans="1:9" s="20" customFormat="1" ht="15.75" customHeight="1" x14ac:dyDescent="0.25">
      <c r="A80" s="186"/>
      <c r="B80" s="115">
        <v>3236</v>
      </c>
      <c r="C80" s="180" t="s">
        <v>52</v>
      </c>
      <c r="D80" s="123">
        <v>3016.93</v>
      </c>
      <c r="E80" s="123">
        <v>3300</v>
      </c>
      <c r="F80" s="123">
        <v>3138</v>
      </c>
      <c r="G80" s="123">
        <v>3258.45</v>
      </c>
      <c r="H80" s="99">
        <f t="shared" si="33"/>
        <v>108.0054890236101</v>
      </c>
      <c r="I80" s="99">
        <f t="shared" si="34"/>
        <v>103.83843212237093</v>
      </c>
    </row>
    <row r="81" spans="1:9" s="20" customFormat="1" ht="15.75" customHeight="1" x14ac:dyDescent="0.25">
      <c r="A81" s="186"/>
      <c r="B81" s="115">
        <v>3237</v>
      </c>
      <c r="C81" s="180" t="s">
        <v>53</v>
      </c>
      <c r="D81" s="123">
        <v>630.88</v>
      </c>
      <c r="E81" s="123">
        <v>2791</v>
      </c>
      <c r="F81" s="123">
        <v>2836</v>
      </c>
      <c r="G81" s="123">
        <v>6516</v>
      </c>
      <c r="H81" s="99">
        <f t="shared" si="33"/>
        <v>1032.8430129343139</v>
      </c>
      <c r="I81" s="99">
        <f t="shared" si="34"/>
        <v>229.76022566995772</v>
      </c>
    </row>
    <row r="82" spans="1:9" s="20" customFormat="1" ht="15.75" customHeight="1" x14ac:dyDescent="0.25">
      <c r="A82" s="186"/>
      <c r="B82" s="115">
        <v>3238</v>
      </c>
      <c r="C82" s="180" t="s">
        <v>54</v>
      </c>
      <c r="D82" s="123">
        <v>3452.88</v>
      </c>
      <c r="E82" s="123">
        <v>2500</v>
      </c>
      <c r="F82" s="123">
        <v>2150</v>
      </c>
      <c r="G82" s="123">
        <v>1719.25</v>
      </c>
      <c r="H82" s="99">
        <f t="shared" si="33"/>
        <v>49.791768031324573</v>
      </c>
      <c r="I82" s="99">
        <f t="shared" si="34"/>
        <v>79.965116279069775</v>
      </c>
    </row>
    <row r="83" spans="1:9" s="20" customFormat="1" ht="15.75" customHeight="1" x14ac:dyDescent="0.25">
      <c r="A83" s="186"/>
      <c r="B83" s="115">
        <v>3239</v>
      </c>
      <c r="C83" s="180" t="s">
        <v>55</v>
      </c>
      <c r="D83" s="123">
        <v>819.08</v>
      </c>
      <c r="E83" s="123">
        <v>200</v>
      </c>
      <c r="F83" s="123">
        <v>200</v>
      </c>
      <c r="G83" s="123">
        <v>92.88</v>
      </c>
      <c r="H83" s="99">
        <f t="shared" si="33"/>
        <v>11.339551692142402</v>
      </c>
      <c r="I83" s="99">
        <f t="shared" si="34"/>
        <v>46.44</v>
      </c>
    </row>
    <row r="84" spans="1:9" s="20" customFormat="1" ht="15.75" customHeight="1" x14ac:dyDescent="0.25">
      <c r="A84" s="186"/>
      <c r="B84" s="114">
        <v>329</v>
      </c>
      <c r="C84" s="155" t="s">
        <v>60</v>
      </c>
      <c r="D84" s="150">
        <f>D85+D86+D87+D88+D89+D90</f>
        <v>15860.01</v>
      </c>
      <c r="E84" s="150">
        <f t="shared" ref="E84:G84" si="35">E85+E86+E87+E88+E89+E90</f>
        <v>17989</v>
      </c>
      <c r="F84" s="150">
        <f t="shared" si="35"/>
        <v>17765</v>
      </c>
      <c r="G84" s="150">
        <f t="shared" si="35"/>
        <v>19238.77</v>
      </c>
      <c r="H84" s="99">
        <f t="shared" si="33"/>
        <v>121.30364356642902</v>
      </c>
      <c r="I84" s="99">
        <f t="shared" si="34"/>
        <v>108.29591894173937</v>
      </c>
    </row>
    <row r="85" spans="1:9" s="20" customFormat="1" ht="15.75" customHeight="1" x14ac:dyDescent="0.25">
      <c r="A85" s="186"/>
      <c r="B85" s="115">
        <v>3292</v>
      </c>
      <c r="C85" s="180" t="s">
        <v>56</v>
      </c>
      <c r="D85" s="123">
        <v>1191.3699999999999</v>
      </c>
      <c r="E85" s="123">
        <v>1350</v>
      </c>
      <c r="F85" s="123">
        <v>1015</v>
      </c>
      <c r="G85" s="123">
        <v>413.69</v>
      </c>
      <c r="H85" s="99">
        <f t="shared" si="33"/>
        <v>34.723889303910624</v>
      </c>
      <c r="I85" s="99">
        <f t="shared" si="34"/>
        <v>40.757635467980293</v>
      </c>
    </row>
    <row r="86" spans="1:9" s="20" customFormat="1" ht="15.75" customHeight="1" x14ac:dyDescent="0.25">
      <c r="A86" s="186"/>
      <c r="B86" s="115">
        <v>3293</v>
      </c>
      <c r="C86" s="180" t="s">
        <v>57</v>
      </c>
      <c r="D86" s="123">
        <v>132.29</v>
      </c>
      <c r="E86" s="123">
        <v>230</v>
      </c>
      <c r="F86" s="123">
        <v>230</v>
      </c>
      <c r="G86" s="123">
        <v>732</v>
      </c>
      <c r="H86" s="99">
        <f t="shared" si="33"/>
        <v>553.32980572983604</v>
      </c>
      <c r="I86" s="99">
        <f t="shared" si="34"/>
        <v>318.26086956521738</v>
      </c>
    </row>
    <row r="87" spans="1:9" s="20" customFormat="1" ht="15.75" customHeight="1" x14ac:dyDescent="0.25">
      <c r="A87" s="186"/>
      <c r="B87" s="115">
        <v>3294</v>
      </c>
      <c r="C87" s="180" t="s">
        <v>58</v>
      </c>
      <c r="D87" s="123">
        <v>48.27</v>
      </c>
      <c r="E87" s="123">
        <v>60</v>
      </c>
      <c r="F87" s="123">
        <v>60</v>
      </c>
      <c r="G87" s="123">
        <v>60</v>
      </c>
      <c r="H87" s="99">
        <f t="shared" si="33"/>
        <v>124.30080795525168</v>
      </c>
      <c r="I87" s="99">
        <f t="shared" si="34"/>
        <v>100</v>
      </c>
    </row>
    <row r="88" spans="1:9" s="20" customFormat="1" ht="15.75" customHeight="1" x14ac:dyDescent="0.25">
      <c r="A88" s="186"/>
      <c r="B88" s="115">
        <v>3295</v>
      </c>
      <c r="C88" s="180" t="s">
        <v>59</v>
      </c>
      <c r="D88" s="123">
        <v>3077.53</v>
      </c>
      <c r="E88" s="123">
        <v>1460</v>
      </c>
      <c r="F88" s="123">
        <v>1460</v>
      </c>
      <c r="G88" s="123">
        <v>1164.5899999999999</v>
      </c>
      <c r="H88" s="99">
        <f t="shared" si="33"/>
        <v>37.841710722559966</v>
      </c>
      <c r="I88" s="99">
        <f t="shared" si="34"/>
        <v>79.766438356164386</v>
      </c>
    </row>
    <row r="89" spans="1:9" s="20" customFormat="1" ht="15.75" customHeight="1" x14ac:dyDescent="0.25">
      <c r="A89" s="186"/>
      <c r="B89" s="115">
        <v>3296</v>
      </c>
      <c r="C89" s="180" t="s">
        <v>139</v>
      </c>
      <c r="D89" s="123">
        <v>1081.1199999999999</v>
      </c>
      <c r="E89" s="123">
        <v>1300</v>
      </c>
      <c r="F89" s="123">
        <v>1300</v>
      </c>
      <c r="G89" s="123">
        <v>705.69</v>
      </c>
      <c r="H89" s="99">
        <f t="shared" si="33"/>
        <v>65.273975136895075</v>
      </c>
      <c r="I89" s="99">
        <f t="shared" si="34"/>
        <v>54.283846153846163</v>
      </c>
    </row>
    <row r="90" spans="1:9" s="20" customFormat="1" ht="15.75" customHeight="1" x14ac:dyDescent="0.25">
      <c r="A90" s="186"/>
      <c r="B90" s="115">
        <v>3299</v>
      </c>
      <c r="C90" s="180" t="s">
        <v>60</v>
      </c>
      <c r="D90" s="123">
        <v>10329.43</v>
      </c>
      <c r="E90" s="123">
        <v>13589</v>
      </c>
      <c r="F90" s="123">
        <v>13700</v>
      </c>
      <c r="G90" s="123">
        <v>16162.8</v>
      </c>
      <c r="H90" s="99">
        <f t="shared" si="33"/>
        <v>156.47330007560919</v>
      </c>
      <c r="I90" s="99">
        <f t="shared" si="34"/>
        <v>117.97664233576641</v>
      </c>
    </row>
    <row r="91" spans="1:9" ht="15.75" customHeight="1" x14ac:dyDescent="0.25">
      <c r="A91" s="187"/>
      <c r="B91" s="205">
        <v>34</v>
      </c>
      <c r="C91" s="164" t="s">
        <v>144</v>
      </c>
      <c r="D91" s="52">
        <f>D92</f>
        <v>1280.94</v>
      </c>
      <c r="E91" s="52">
        <f t="shared" ref="E91:G91" si="36">E92</f>
        <v>1550</v>
      </c>
      <c r="F91" s="52">
        <f t="shared" si="36"/>
        <v>1717</v>
      </c>
      <c r="G91" s="52">
        <f t="shared" si="36"/>
        <v>1471.5</v>
      </c>
      <c r="H91" s="99">
        <f t="shared" si="33"/>
        <v>114.8765750152232</v>
      </c>
      <c r="I91" s="99">
        <f t="shared" si="34"/>
        <v>85.701805474665122</v>
      </c>
    </row>
    <row r="92" spans="1:9" s="20" customFormat="1" ht="15.75" customHeight="1" x14ac:dyDescent="0.25">
      <c r="A92" s="186"/>
      <c r="B92" s="114">
        <v>343</v>
      </c>
      <c r="C92" s="155" t="s">
        <v>248</v>
      </c>
      <c r="D92" s="54">
        <f>D93+D94</f>
        <v>1280.94</v>
      </c>
      <c r="E92" s="54">
        <f t="shared" ref="E92:G92" si="37">E93+E94</f>
        <v>1550</v>
      </c>
      <c r="F92" s="54">
        <f t="shared" si="37"/>
        <v>1717</v>
      </c>
      <c r="G92" s="54">
        <f t="shared" si="37"/>
        <v>1471.5</v>
      </c>
      <c r="H92" s="99">
        <f t="shared" si="33"/>
        <v>114.8765750152232</v>
      </c>
      <c r="I92" s="99">
        <f t="shared" si="34"/>
        <v>85.701805474665122</v>
      </c>
    </row>
    <row r="93" spans="1:9" s="20" customFormat="1" ht="21" customHeight="1" x14ac:dyDescent="0.25">
      <c r="A93" s="186"/>
      <c r="B93" s="115">
        <v>3431</v>
      </c>
      <c r="C93" s="180" t="s">
        <v>61</v>
      </c>
      <c r="D93" s="53">
        <v>536.34</v>
      </c>
      <c r="E93" s="53">
        <v>550</v>
      </c>
      <c r="F93" s="53">
        <v>717</v>
      </c>
      <c r="G93" s="53">
        <v>717</v>
      </c>
      <c r="H93" s="99">
        <f t="shared" si="33"/>
        <v>133.68385725472646</v>
      </c>
      <c r="I93" s="99">
        <f t="shared" si="34"/>
        <v>100</v>
      </c>
    </row>
    <row r="94" spans="1:9" s="20" customFormat="1" ht="15.75" customHeight="1" x14ac:dyDescent="0.25">
      <c r="A94" s="186"/>
      <c r="B94" s="115">
        <v>3433</v>
      </c>
      <c r="C94" s="156" t="s">
        <v>76</v>
      </c>
      <c r="D94" s="53">
        <v>744.6</v>
      </c>
      <c r="E94" s="53">
        <v>1000</v>
      </c>
      <c r="F94" s="53">
        <v>1000</v>
      </c>
      <c r="G94" s="53">
        <v>754.5</v>
      </c>
      <c r="H94" s="99">
        <f t="shared" si="33"/>
        <v>101.32957292506045</v>
      </c>
      <c r="I94" s="99">
        <f t="shared" si="34"/>
        <v>75.449999999999989</v>
      </c>
    </row>
    <row r="95" spans="1:9" ht="27.75" customHeight="1" x14ac:dyDescent="0.25">
      <c r="A95" s="187"/>
      <c r="B95" s="205">
        <v>37</v>
      </c>
      <c r="C95" s="204" t="s">
        <v>150</v>
      </c>
      <c r="D95" s="52">
        <f>D96</f>
        <v>10598.89</v>
      </c>
      <c r="E95" s="52">
        <f t="shared" ref="E95:G95" si="38">E96</f>
        <v>13000</v>
      </c>
      <c r="F95" s="52">
        <f t="shared" si="38"/>
        <v>13000</v>
      </c>
      <c r="G95" s="52">
        <f t="shared" si="38"/>
        <v>9442.69</v>
      </c>
      <c r="H95" s="99">
        <f t="shared" si="33"/>
        <v>89.091310505156684</v>
      </c>
      <c r="I95" s="99">
        <f t="shared" si="34"/>
        <v>72.636076923076928</v>
      </c>
    </row>
    <row r="96" spans="1:9" s="20" customFormat="1" ht="27" customHeight="1" x14ac:dyDescent="0.25">
      <c r="A96" s="186"/>
      <c r="B96" s="114">
        <v>372</v>
      </c>
      <c r="C96" s="161" t="s">
        <v>249</v>
      </c>
      <c r="D96" s="54">
        <f>D97</f>
        <v>10598.89</v>
      </c>
      <c r="E96" s="54">
        <f t="shared" ref="E96:G96" si="39">E97</f>
        <v>13000</v>
      </c>
      <c r="F96" s="54">
        <f t="shared" si="39"/>
        <v>13000</v>
      </c>
      <c r="G96" s="54">
        <f t="shared" si="39"/>
        <v>9442.69</v>
      </c>
      <c r="H96" s="99">
        <f t="shared" si="33"/>
        <v>89.091310505156684</v>
      </c>
      <c r="I96" s="99">
        <f t="shared" si="34"/>
        <v>72.636076923076928</v>
      </c>
    </row>
    <row r="97" spans="1:9" s="20" customFormat="1" ht="21.75" customHeight="1" x14ac:dyDescent="0.25">
      <c r="A97" s="186"/>
      <c r="B97" s="115">
        <v>3722</v>
      </c>
      <c r="C97" s="180" t="s">
        <v>118</v>
      </c>
      <c r="D97" s="123">
        <v>10598.89</v>
      </c>
      <c r="E97" s="123">
        <v>13000</v>
      </c>
      <c r="F97" s="123">
        <v>13000</v>
      </c>
      <c r="G97" s="123">
        <v>9442.69</v>
      </c>
      <c r="H97" s="99">
        <f t="shared" si="33"/>
        <v>89.091310505156684</v>
      </c>
      <c r="I97" s="99">
        <f t="shared" si="34"/>
        <v>72.636076923076928</v>
      </c>
    </row>
    <row r="98" spans="1:9" ht="15.75" customHeight="1" x14ac:dyDescent="0.25">
      <c r="A98" s="187"/>
      <c r="B98" s="205">
        <v>38</v>
      </c>
      <c r="C98" s="164" t="s">
        <v>146</v>
      </c>
      <c r="D98" s="61">
        <f>D99</f>
        <v>712.5</v>
      </c>
      <c r="E98" s="61">
        <f t="shared" ref="E98:G98" si="40">E99</f>
        <v>150</v>
      </c>
      <c r="F98" s="61">
        <f t="shared" si="40"/>
        <v>150</v>
      </c>
      <c r="G98" s="61">
        <f t="shared" si="40"/>
        <v>474.23</v>
      </c>
      <c r="H98" s="99">
        <f t="shared" si="33"/>
        <v>66.558596491228073</v>
      </c>
      <c r="I98" s="99">
        <f t="shared" si="34"/>
        <v>316.15333333333331</v>
      </c>
    </row>
    <row r="99" spans="1:9" s="20" customFormat="1" ht="15.75" customHeight="1" x14ac:dyDescent="0.25">
      <c r="A99" s="186"/>
      <c r="B99" s="114">
        <v>381</v>
      </c>
      <c r="C99" s="155" t="s">
        <v>137</v>
      </c>
      <c r="D99" s="54">
        <f>D100+D101</f>
        <v>712.5</v>
      </c>
      <c r="E99" s="54">
        <f t="shared" ref="E99:G99" si="41">E100+E101</f>
        <v>150</v>
      </c>
      <c r="F99" s="54">
        <f t="shared" si="41"/>
        <v>150</v>
      </c>
      <c r="G99" s="54">
        <f t="shared" si="41"/>
        <v>474.23</v>
      </c>
      <c r="H99" s="99">
        <f t="shared" si="33"/>
        <v>66.558596491228073</v>
      </c>
      <c r="I99" s="99">
        <f t="shared" si="34"/>
        <v>316.15333333333331</v>
      </c>
    </row>
    <row r="100" spans="1:9" s="20" customFormat="1" ht="15.75" customHeight="1" x14ac:dyDescent="0.25">
      <c r="A100" s="186"/>
      <c r="B100" s="115">
        <v>3811</v>
      </c>
      <c r="C100" s="180" t="s">
        <v>137</v>
      </c>
      <c r="D100" s="53">
        <v>175.81</v>
      </c>
      <c r="E100" s="53">
        <v>150</v>
      </c>
      <c r="F100" s="53">
        <v>150</v>
      </c>
      <c r="G100" s="53">
        <v>0</v>
      </c>
      <c r="H100" s="99">
        <f t="shared" si="33"/>
        <v>0</v>
      </c>
      <c r="I100" s="99">
        <f t="shared" si="34"/>
        <v>0</v>
      </c>
    </row>
    <row r="101" spans="1:9" s="20" customFormat="1" ht="15.75" customHeight="1" x14ac:dyDescent="0.25">
      <c r="A101" s="186"/>
      <c r="B101" s="115">
        <v>3812</v>
      </c>
      <c r="C101" s="180" t="s">
        <v>160</v>
      </c>
      <c r="D101" s="53">
        <v>536.69000000000005</v>
      </c>
      <c r="E101" s="53">
        <v>0</v>
      </c>
      <c r="F101" s="53">
        <v>0</v>
      </c>
      <c r="G101" s="53">
        <v>474.23</v>
      </c>
      <c r="H101" s="99">
        <f t="shared" si="33"/>
        <v>88.361996683374016</v>
      </c>
      <c r="I101" s="99" t="e">
        <f t="shared" si="34"/>
        <v>#DIV/0!</v>
      </c>
    </row>
    <row r="102" spans="1:9" ht="25.9" customHeight="1" x14ac:dyDescent="0.25">
      <c r="A102" s="189">
        <v>4</v>
      </c>
      <c r="B102" s="190"/>
      <c r="C102" s="165" t="s">
        <v>17</v>
      </c>
      <c r="D102" s="62">
        <f>D103+D110</f>
        <v>14660.26</v>
      </c>
      <c r="E102" s="62">
        <f>E103+E110</f>
        <v>1850</v>
      </c>
      <c r="F102" s="62">
        <f>F103+F110</f>
        <v>4250</v>
      </c>
      <c r="G102" s="62">
        <f>G103+G110</f>
        <v>22001.439999999999</v>
      </c>
      <c r="H102" s="99">
        <f t="shared" si="33"/>
        <v>150.07537383375191</v>
      </c>
      <c r="I102" s="99">
        <f t="shared" si="34"/>
        <v>517.68094117647058</v>
      </c>
    </row>
    <row r="103" spans="1:9" ht="28.5" customHeight="1" x14ac:dyDescent="0.25">
      <c r="A103" s="185"/>
      <c r="B103" s="206">
        <v>42</v>
      </c>
      <c r="C103" s="207" t="s">
        <v>18</v>
      </c>
      <c r="D103" s="52">
        <f>D104+D108</f>
        <v>14360.26</v>
      </c>
      <c r="E103" s="52">
        <f t="shared" ref="E103:G103" si="42">E104+E108</f>
        <v>1850</v>
      </c>
      <c r="F103" s="52">
        <f t="shared" si="42"/>
        <v>3250</v>
      </c>
      <c r="G103" s="52">
        <f t="shared" si="42"/>
        <v>20801.439999999999</v>
      </c>
      <c r="H103" s="99">
        <f t="shared" si="33"/>
        <v>144.85420180414559</v>
      </c>
      <c r="I103" s="99">
        <f t="shared" si="34"/>
        <v>640.04430769230771</v>
      </c>
    </row>
    <row r="104" spans="1:9" s="20" customFormat="1" ht="21.75" customHeight="1" x14ac:dyDescent="0.25">
      <c r="A104" s="191"/>
      <c r="B104" s="114">
        <v>422</v>
      </c>
      <c r="C104" s="157" t="s">
        <v>242</v>
      </c>
      <c r="D104" s="56">
        <f>D105+D106+D107</f>
        <v>13359.26</v>
      </c>
      <c r="E104" s="56">
        <f>E105+E106+E107</f>
        <v>1500</v>
      </c>
      <c r="F104" s="56">
        <f t="shared" ref="F104:G104" si="43">F105+F106+F107</f>
        <v>1500</v>
      </c>
      <c r="G104" s="56">
        <f t="shared" si="43"/>
        <v>19561.439999999999</v>
      </c>
      <c r="H104" s="99">
        <f t="shared" si="33"/>
        <v>146.42607449813835</v>
      </c>
      <c r="I104" s="99">
        <f t="shared" si="34"/>
        <v>1304.0959999999998</v>
      </c>
    </row>
    <row r="105" spans="1:9" s="20" customFormat="1" ht="14.25" customHeight="1" x14ac:dyDescent="0.25">
      <c r="A105" s="191"/>
      <c r="B105" s="115">
        <v>4221</v>
      </c>
      <c r="C105" s="158" t="s">
        <v>95</v>
      </c>
      <c r="D105" s="126">
        <v>13359.26</v>
      </c>
      <c r="E105" s="126">
        <v>600</v>
      </c>
      <c r="F105" s="126">
        <v>600</v>
      </c>
      <c r="G105" s="126">
        <v>11348.21</v>
      </c>
      <c r="H105" s="99">
        <f t="shared" si="33"/>
        <v>84.946396731555481</v>
      </c>
      <c r="I105" s="99">
        <f t="shared" si="34"/>
        <v>1891.3683333333331</v>
      </c>
    </row>
    <row r="106" spans="1:9" s="20" customFormat="1" ht="14.25" customHeight="1" x14ac:dyDescent="0.25">
      <c r="A106" s="191"/>
      <c r="B106" s="115">
        <v>4223</v>
      </c>
      <c r="C106" s="158" t="s">
        <v>194</v>
      </c>
      <c r="D106" s="126">
        <v>0</v>
      </c>
      <c r="E106" s="126">
        <v>0</v>
      </c>
      <c r="F106" s="126">
        <v>0</v>
      </c>
      <c r="G106" s="126">
        <v>8213.23</v>
      </c>
      <c r="H106" s="99" t="e">
        <f t="shared" si="33"/>
        <v>#DIV/0!</v>
      </c>
      <c r="I106" s="99" t="e">
        <f t="shared" si="34"/>
        <v>#DIV/0!</v>
      </c>
    </row>
    <row r="107" spans="1:9" s="20" customFormat="1" ht="14.25" customHeight="1" x14ac:dyDescent="0.25">
      <c r="A107" s="191"/>
      <c r="B107" s="115">
        <v>4227</v>
      </c>
      <c r="C107" s="180" t="s">
        <v>104</v>
      </c>
      <c r="D107" s="126">
        <v>0</v>
      </c>
      <c r="E107" s="126">
        <v>900</v>
      </c>
      <c r="F107" s="126">
        <v>900</v>
      </c>
      <c r="G107" s="126">
        <v>0</v>
      </c>
      <c r="H107" s="99" t="e">
        <f t="shared" si="33"/>
        <v>#DIV/0!</v>
      </c>
      <c r="I107" s="99">
        <f t="shared" si="34"/>
        <v>0</v>
      </c>
    </row>
    <row r="108" spans="1:9" s="20" customFormat="1" ht="28.5" customHeight="1" x14ac:dyDescent="0.25">
      <c r="A108" s="191"/>
      <c r="B108" s="114">
        <v>424</v>
      </c>
      <c r="C108" s="166" t="s">
        <v>243</v>
      </c>
      <c r="D108" s="127">
        <f>D109</f>
        <v>1001</v>
      </c>
      <c r="E108" s="127">
        <f t="shared" ref="E108:F108" si="44">E109</f>
        <v>350</v>
      </c>
      <c r="F108" s="127">
        <f t="shared" si="44"/>
        <v>1750</v>
      </c>
      <c r="G108" s="127">
        <f>G109</f>
        <v>1240</v>
      </c>
      <c r="H108" s="99">
        <f t="shared" si="33"/>
        <v>123.87612387612388</v>
      </c>
      <c r="I108" s="99">
        <f t="shared" si="34"/>
        <v>70.857142857142847</v>
      </c>
    </row>
    <row r="109" spans="1:9" s="20" customFormat="1" ht="14.25" customHeight="1" x14ac:dyDescent="0.25">
      <c r="A109" s="191"/>
      <c r="B109" s="115">
        <v>4241</v>
      </c>
      <c r="C109" s="158" t="s">
        <v>96</v>
      </c>
      <c r="D109" s="126">
        <v>1001</v>
      </c>
      <c r="E109" s="126">
        <v>350</v>
      </c>
      <c r="F109" s="126">
        <v>1750</v>
      </c>
      <c r="G109" s="126">
        <v>1240</v>
      </c>
      <c r="H109" s="99">
        <f t="shared" si="33"/>
        <v>123.87612387612388</v>
      </c>
      <c r="I109" s="99">
        <f t="shared" si="34"/>
        <v>70.857142857142847</v>
      </c>
    </row>
    <row r="110" spans="1:9" ht="39" customHeight="1" x14ac:dyDescent="0.25">
      <c r="A110" s="185"/>
      <c r="B110" s="206">
        <v>45</v>
      </c>
      <c r="C110" s="207" t="s">
        <v>165</v>
      </c>
      <c r="D110" s="52">
        <f>D111</f>
        <v>300</v>
      </c>
      <c r="E110" s="52">
        <f t="shared" ref="E110:G110" si="45">E111</f>
        <v>0</v>
      </c>
      <c r="F110" s="52">
        <f t="shared" si="45"/>
        <v>1000</v>
      </c>
      <c r="G110" s="52">
        <f t="shared" si="45"/>
        <v>1200</v>
      </c>
      <c r="H110" s="99">
        <f t="shared" si="33"/>
        <v>400</v>
      </c>
      <c r="I110" s="99">
        <f t="shared" si="34"/>
        <v>120</v>
      </c>
    </row>
    <row r="111" spans="1:9" s="20" customFormat="1" ht="24.75" customHeight="1" x14ac:dyDescent="0.25">
      <c r="A111" s="191"/>
      <c r="B111" s="114">
        <v>451</v>
      </c>
      <c r="C111" s="166" t="s">
        <v>109</v>
      </c>
      <c r="D111" s="56">
        <f>D112</f>
        <v>300</v>
      </c>
      <c r="E111" s="56">
        <f t="shared" ref="E111:G111" si="46">E112</f>
        <v>0</v>
      </c>
      <c r="F111" s="56">
        <f t="shared" si="46"/>
        <v>1000</v>
      </c>
      <c r="G111" s="56">
        <f t="shared" si="46"/>
        <v>1200</v>
      </c>
      <c r="H111" s="99">
        <f t="shared" si="33"/>
        <v>400</v>
      </c>
      <c r="I111" s="99">
        <f t="shared" si="34"/>
        <v>120</v>
      </c>
    </row>
    <row r="112" spans="1:9" s="20" customFormat="1" ht="24" customHeight="1" x14ac:dyDescent="0.25">
      <c r="A112" s="191"/>
      <c r="B112" s="115">
        <v>4511</v>
      </c>
      <c r="C112" s="167" t="s">
        <v>109</v>
      </c>
      <c r="D112" s="126">
        <v>300</v>
      </c>
      <c r="E112" s="126">
        <v>0</v>
      </c>
      <c r="F112" s="126">
        <v>1000</v>
      </c>
      <c r="G112" s="126">
        <v>1200</v>
      </c>
      <c r="H112" s="99">
        <f t="shared" si="33"/>
        <v>400</v>
      </c>
      <c r="I112" s="99">
        <f t="shared" si="34"/>
        <v>120</v>
      </c>
    </row>
    <row r="113" spans="1:9" ht="1.5" customHeight="1" x14ac:dyDescent="0.25">
      <c r="A113" s="56"/>
      <c r="B113" s="53"/>
      <c r="C113" s="64"/>
      <c r="D113" s="64">
        <v>0</v>
      </c>
      <c r="E113" s="55"/>
      <c r="F113" s="55"/>
      <c r="G113" s="29"/>
      <c r="H113" s="67"/>
      <c r="I113" s="17"/>
    </row>
    <row r="114" spans="1:9" ht="15.75" customHeight="1" x14ac:dyDescent="0.25">
      <c r="A114" s="296"/>
      <c r="B114" s="332"/>
      <c r="C114" s="332"/>
      <c r="D114" s="332"/>
      <c r="E114" s="332"/>
      <c r="F114" s="332"/>
      <c r="G114" s="332"/>
      <c r="H114" s="332"/>
      <c r="I114" s="17"/>
    </row>
    <row r="115" spans="1:9" ht="9.75" customHeight="1" x14ac:dyDescent="0.25">
      <c r="A115" s="296"/>
      <c r="B115" s="332"/>
      <c r="C115" s="332"/>
      <c r="D115" s="332"/>
      <c r="E115" s="332"/>
      <c r="F115" s="332"/>
      <c r="G115" s="332"/>
      <c r="H115" s="332"/>
      <c r="I115" s="17"/>
    </row>
    <row r="116" spans="1:9" ht="11.25" customHeight="1" x14ac:dyDescent="0.25">
      <c r="A116" s="296"/>
      <c r="B116" s="332"/>
      <c r="C116" s="332"/>
      <c r="D116" s="332"/>
      <c r="E116" s="332"/>
      <c r="F116" s="332"/>
      <c r="G116" s="332"/>
      <c r="H116" s="332"/>
      <c r="I116" s="17"/>
    </row>
    <row r="117" spans="1:9" ht="18" customHeight="1" x14ac:dyDescent="0.25">
      <c r="A117" s="296"/>
      <c r="B117" s="332"/>
      <c r="C117" s="332"/>
      <c r="D117" s="332"/>
      <c r="E117" s="332"/>
      <c r="F117" s="332"/>
      <c r="G117" s="332"/>
      <c r="H117" s="332"/>
      <c r="I117" s="17"/>
    </row>
    <row r="118" spans="1:9" ht="17.25" customHeight="1" x14ac:dyDescent="0.25">
      <c r="A118" s="296"/>
      <c r="B118" s="332"/>
      <c r="C118" s="332"/>
      <c r="D118" s="332"/>
      <c r="E118" s="332"/>
      <c r="F118" s="332"/>
      <c r="G118" s="332"/>
      <c r="H118" s="332"/>
      <c r="I118" s="17"/>
    </row>
    <row r="119" spans="1:9" ht="17.25" customHeight="1" x14ac:dyDescent="0.25">
      <c r="A119" s="296"/>
      <c r="B119" s="332"/>
      <c r="C119" s="332"/>
      <c r="D119" s="332"/>
      <c r="E119" s="332"/>
      <c r="F119" s="332"/>
      <c r="G119" s="332"/>
      <c r="H119" s="332"/>
      <c r="I119" s="17"/>
    </row>
    <row r="120" spans="1:9" ht="18" customHeight="1" x14ac:dyDescent="0.25">
      <c r="A120" s="296"/>
      <c r="B120" s="332"/>
      <c r="C120" s="332"/>
      <c r="D120" s="332"/>
      <c r="E120" s="332"/>
      <c r="F120" s="332"/>
      <c r="G120" s="332"/>
      <c r="H120" s="332"/>
      <c r="I120" s="17"/>
    </row>
    <row r="121" spans="1:9" ht="15.75" customHeight="1" x14ac:dyDescent="0.25">
      <c r="A121" s="296"/>
      <c r="B121" s="332"/>
      <c r="C121" s="332"/>
      <c r="D121" s="332"/>
      <c r="E121" s="332"/>
      <c r="F121" s="332"/>
      <c r="G121" s="332"/>
      <c r="H121" s="332"/>
      <c r="I121" s="17"/>
    </row>
    <row r="122" spans="1:9" ht="24.75" customHeight="1" x14ac:dyDescent="0.25">
      <c r="A122" s="296"/>
      <c r="B122" s="332"/>
      <c r="C122" s="332"/>
      <c r="D122" s="332"/>
      <c r="E122" s="332"/>
      <c r="F122" s="332"/>
      <c r="G122" s="332"/>
      <c r="H122" s="332"/>
      <c r="I122" s="17"/>
    </row>
    <row r="123" spans="1:9" ht="18.75" customHeight="1" x14ac:dyDescent="0.25">
      <c r="A123" s="296"/>
      <c r="B123" s="332"/>
      <c r="C123" s="332"/>
      <c r="D123" s="332"/>
      <c r="E123" s="332"/>
      <c r="F123" s="332"/>
      <c r="G123" s="332"/>
      <c r="H123" s="332"/>
      <c r="I123" s="17"/>
    </row>
    <row r="124" spans="1:9" ht="16.5" customHeight="1" x14ac:dyDescent="0.25">
      <c r="A124" s="296"/>
      <c r="B124" s="332"/>
      <c r="C124" s="332"/>
      <c r="D124" s="332"/>
      <c r="E124" s="332"/>
      <c r="F124" s="332"/>
      <c r="G124" s="332"/>
      <c r="H124" s="332"/>
      <c r="I124" s="17"/>
    </row>
    <row r="125" spans="1:9" ht="12.75" customHeight="1" x14ac:dyDescent="0.25">
      <c r="A125" s="296"/>
      <c r="B125" s="332"/>
      <c r="C125" s="332"/>
      <c r="D125" s="332"/>
      <c r="E125" s="332"/>
      <c r="F125" s="332"/>
      <c r="G125" s="332"/>
      <c r="H125" s="332"/>
      <c r="I125" s="17"/>
    </row>
    <row r="126" spans="1:9" ht="15.75" customHeight="1" x14ac:dyDescent="0.25">
      <c r="A126" s="296"/>
      <c r="B126" s="332"/>
      <c r="C126" s="332"/>
      <c r="D126" s="332"/>
      <c r="E126" s="332"/>
      <c r="F126" s="332"/>
      <c r="G126" s="332"/>
      <c r="H126" s="332"/>
      <c r="I126" s="17"/>
    </row>
    <row r="127" spans="1:9" ht="15" customHeight="1" x14ac:dyDescent="0.25">
      <c r="A127" s="296"/>
      <c r="B127" s="332"/>
      <c r="C127" s="332"/>
      <c r="D127" s="332"/>
      <c r="E127" s="332"/>
      <c r="F127" s="332"/>
      <c r="G127" s="332"/>
      <c r="H127" s="332"/>
      <c r="I127" s="17"/>
    </row>
    <row r="128" spans="1:9" ht="15" customHeight="1" x14ac:dyDescent="0.25">
      <c r="A128" s="296"/>
      <c r="B128" s="332"/>
      <c r="C128" s="332"/>
      <c r="D128" s="332"/>
      <c r="E128" s="332"/>
      <c r="F128" s="332"/>
      <c r="G128" s="332"/>
      <c r="H128" s="332"/>
      <c r="I128" s="17"/>
    </row>
    <row r="129" spans="1:9" ht="15.75" customHeight="1" x14ac:dyDescent="0.25">
      <c r="A129" s="296"/>
      <c r="B129" s="332"/>
      <c r="C129" s="332"/>
      <c r="D129" s="332"/>
      <c r="E129" s="332"/>
      <c r="F129" s="332"/>
      <c r="G129" s="332"/>
      <c r="H129" s="332"/>
      <c r="I129" s="17"/>
    </row>
    <row r="130" spans="1:9" ht="20.25" customHeight="1" x14ac:dyDescent="0.25">
      <c r="A130" s="296"/>
      <c r="B130" s="332"/>
      <c r="C130" s="332"/>
      <c r="D130" s="332"/>
      <c r="E130" s="332"/>
      <c r="F130" s="332"/>
      <c r="G130" s="332"/>
      <c r="H130" s="332"/>
      <c r="I130" s="17"/>
    </row>
    <row r="131" spans="1:9" ht="12.75" customHeight="1" x14ac:dyDescent="0.25">
      <c r="A131" s="296"/>
      <c r="B131" s="332"/>
      <c r="C131" s="332"/>
      <c r="D131" s="332"/>
      <c r="E131" s="332"/>
      <c r="F131" s="332"/>
      <c r="G131" s="332"/>
      <c r="H131" s="332"/>
      <c r="I131" s="17"/>
    </row>
    <row r="132" spans="1:9" ht="16.5" customHeight="1" x14ac:dyDescent="0.25">
      <c r="A132" s="296"/>
      <c r="B132" s="332"/>
      <c r="C132" s="332"/>
      <c r="D132" s="332"/>
      <c r="E132" s="332"/>
      <c r="F132" s="332"/>
      <c r="G132" s="332"/>
      <c r="H132" s="332"/>
      <c r="I132" s="17"/>
    </row>
    <row r="133" spans="1:9" ht="21" customHeight="1" x14ac:dyDescent="0.25">
      <c r="A133" s="296"/>
      <c r="B133" s="332"/>
      <c r="C133" s="332"/>
      <c r="D133" s="332"/>
      <c r="E133" s="332"/>
      <c r="F133" s="332"/>
      <c r="G133" s="332"/>
      <c r="H133" s="332"/>
      <c r="I133" s="17"/>
    </row>
    <row r="134" spans="1:9" ht="24.75" customHeight="1" x14ac:dyDescent="0.25">
      <c r="A134" s="296"/>
      <c r="B134" s="332"/>
      <c r="C134" s="332"/>
      <c r="D134" s="332"/>
      <c r="E134" s="332"/>
      <c r="F134" s="332"/>
      <c r="G134" s="332"/>
      <c r="H134" s="332"/>
      <c r="I134" s="17"/>
    </row>
    <row r="135" spans="1:9" ht="13.5" customHeight="1" x14ac:dyDescent="0.25">
      <c r="A135" s="296"/>
      <c r="B135" s="332"/>
      <c r="C135" s="332"/>
      <c r="D135" s="332"/>
      <c r="E135" s="332"/>
      <c r="F135" s="332"/>
      <c r="G135" s="332"/>
      <c r="H135" s="332"/>
      <c r="I135" s="17"/>
    </row>
    <row r="136" spans="1:9" ht="18.75" customHeight="1" x14ac:dyDescent="0.25">
      <c r="A136" s="296"/>
      <c r="B136" s="332"/>
      <c r="C136" s="332"/>
      <c r="D136" s="332"/>
      <c r="E136" s="332"/>
      <c r="F136" s="332"/>
      <c r="G136" s="332"/>
      <c r="H136" s="332"/>
      <c r="I136" s="17"/>
    </row>
    <row r="137" spans="1:9" ht="18.75" customHeight="1" x14ac:dyDescent="0.25">
      <c r="A137" s="296"/>
      <c r="B137" s="332"/>
      <c r="C137" s="332"/>
      <c r="D137" s="332"/>
      <c r="E137" s="332"/>
      <c r="F137" s="332"/>
      <c r="G137" s="332"/>
      <c r="H137" s="332"/>
      <c r="I137" s="17"/>
    </row>
    <row r="138" spans="1:9" ht="23.25" customHeight="1" x14ac:dyDescent="0.25">
      <c r="A138" s="296"/>
      <c r="B138" s="332"/>
      <c r="C138" s="332"/>
      <c r="D138" s="332"/>
      <c r="E138" s="332"/>
      <c r="F138" s="332"/>
      <c r="G138" s="332"/>
      <c r="H138" s="332"/>
      <c r="I138" s="17"/>
    </row>
    <row r="139" spans="1:9" ht="25.5" customHeight="1" x14ac:dyDescent="0.25">
      <c r="A139" s="296"/>
      <c r="B139" s="332"/>
      <c r="C139" s="332"/>
      <c r="D139" s="332"/>
      <c r="E139" s="332"/>
      <c r="F139" s="332"/>
      <c r="G139" s="332"/>
      <c r="H139" s="332"/>
      <c r="I139" s="17"/>
    </row>
    <row r="140" spans="1:9" ht="25.5" customHeight="1" x14ac:dyDescent="0.25">
      <c r="A140" s="296"/>
      <c r="B140" s="332"/>
      <c r="C140" s="332"/>
      <c r="D140" s="332"/>
      <c r="E140" s="332"/>
      <c r="F140" s="332"/>
      <c r="G140" s="332"/>
      <c r="H140" s="332"/>
      <c r="I140" s="17"/>
    </row>
    <row r="141" spans="1:9" ht="17.25" customHeight="1" x14ac:dyDescent="0.25">
      <c r="A141" s="296"/>
      <c r="B141" s="332"/>
      <c r="C141" s="332"/>
      <c r="D141" s="332"/>
      <c r="E141" s="332"/>
      <c r="F141" s="332"/>
      <c r="G141" s="332"/>
      <c r="H141" s="332"/>
      <c r="I141" s="17"/>
    </row>
    <row r="142" spans="1:9" ht="15" customHeight="1" x14ac:dyDescent="0.25">
      <c r="A142" s="296"/>
      <c r="B142" s="332"/>
      <c r="C142" s="332"/>
      <c r="D142" s="332"/>
      <c r="E142" s="332"/>
      <c r="F142" s="332"/>
      <c r="G142" s="332"/>
      <c r="H142" s="332"/>
      <c r="I142" s="17"/>
    </row>
    <row r="143" spans="1:9" ht="24" customHeight="1" x14ac:dyDescent="0.25">
      <c r="A143" s="296"/>
      <c r="B143" s="332"/>
      <c r="C143" s="332"/>
      <c r="D143" s="332"/>
      <c r="E143" s="332"/>
      <c r="F143" s="332"/>
      <c r="G143" s="332"/>
      <c r="H143" s="332"/>
      <c r="I143" s="17"/>
    </row>
    <row r="144" spans="1:9" ht="15.75" customHeight="1" x14ac:dyDescent="0.25">
      <c r="A144" s="296"/>
      <c r="B144" s="332"/>
      <c r="C144" s="332"/>
      <c r="D144" s="332"/>
      <c r="E144" s="332"/>
      <c r="F144" s="332"/>
      <c r="G144" s="332"/>
      <c r="H144" s="332"/>
      <c r="I144" s="17"/>
    </row>
    <row r="145" spans="1:9" ht="18.75" customHeight="1" x14ac:dyDescent="0.25">
      <c r="A145" s="296"/>
      <c r="B145" s="332"/>
      <c r="C145" s="332"/>
      <c r="D145" s="332"/>
      <c r="E145" s="332"/>
      <c r="F145" s="332"/>
      <c r="G145" s="332"/>
      <c r="H145" s="332"/>
      <c r="I145" s="17"/>
    </row>
    <row r="146" spans="1:9" ht="18.75" customHeight="1" x14ac:dyDescent="0.25">
      <c r="A146" s="296"/>
      <c r="B146" s="332"/>
      <c r="C146" s="332"/>
      <c r="D146" s="332"/>
      <c r="E146" s="332"/>
      <c r="F146" s="332"/>
      <c r="G146" s="332"/>
      <c r="H146" s="332"/>
      <c r="I146" s="17"/>
    </row>
    <row r="147" spans="1:9" ht="18.75" customHeight="1" x14ac:dyDescent="0.25">
      <c r="A147" s="296"/>
      <c r="B147" s="332"/>
      <c r="C147" s="332"/>
      <c r="D147" s="332"/>
      <c r="E147" s="332"/>
      <c r="F147" s="332"/>
      <c r="G147" s="332"/>
      <c r="H147" s="332"/>
      <c r="I147" s="17"/>
    </row>
    <row r="148" spans="1:9" ht="13.5" customHeight="1" x14ac:dyDescent="0.25">
      <c r="A148" s="296"/>
      <c r="B148" s="332"/>
      <c r="C148" s="332"/>
      <c r="D148" s="332"/>
      <c r="E148" s="332"/>
      <c r="F148" s="332"/>
      <c r="G148" s="332"/>
      <c r="H148" s="332"/>
      <c r="I148" s="17"/>
    </row>
    <row r="149" spans="1:9" ht="18.75" customHeight="1" x14ac:dyDescent="0.25">
      <c r="A149" s="296"/>
      <c r="B149" s="332"/>
      <c r="C149" s="332"/>
      <c r="D149" s="332"/>
      <c r="E149" s="332"/>
      <c r="F149" s="332"/>
      <c r="G149" s="332"/>
      <c r="H149" s="332"/>
      <c r="I149" s="17"/>
    </row>
    <row r="150" spans="1:9" ht="16.5" customHeight="1" x14ac:dyDescent="0.25">
      <c r="A150" s="296"/>
      <c r="B150" s="332"/>
      <c r="C150" s="332"/>
      <c r="D150" s="332"/>
      <c r="E150" s="332"/>
      <c r="F150" s="332"/>
      <c r="G150" s="332"/>
      <c r="H150" s="332"/>
      <c r="I150" s="17"/>
    </row>
    <row r="151" spans="1:9" ht="18.75" customHeight="1" x14ac:dyDescent="0.25">
      <c r="A151" s="296"/>
      <c r="B151" s="332"/>
      <c r="C151" s="332"/>
      <c r="D151" s="332"/>
      <c r="E151" s="332"/>
      <c r="F151" s="332"/>
      <c r="G151" s="332"/>
      <c r="H151" s="332"/>
      <c r="I151" s="17"/>
    </row>
    <row r="152" spans="1:9" ht="18.75" customHeight="1" x14ac:dyDescent="0.25">
      <c r="A152" s="296"/>
      <c r="B152" s="332"/>
      <c r="C152" s="332"/>
      <c r="D152" s="332"/>
      <c r="E152" s="332"/>
      <c r="F152" s="332"/>
      <c r="G152" s="332"/>
      <c r="H152" s="332"/>
      <c r="I152" s="17"/>
    </row>
    <row r="153" spans="1:9" ht="24" customHeight="1" x14ac:dyDescent="0.25">
      <c r="A153" s="296"/>
      <c r="B153" s="332"/>
      <c r="C153" s="332"/>
      <c r="D153" s="332"/>
      <c r="E153" s="332"/>
      <c r="F153" s="332"/>
      <c r="G153" s="332"/>
      <c r="H153" s="332"/>
      <c r="I153" s="17"/>
    </row>
    <row r="154" spans="1:9" ht="24" customHeight="1" x14ac:dyDescent="0.25">
      <c r="A154" s="296"/>
      <c r="B154" s="332"/>
      <c r="C154" s="332"/>
      <c r="D154" s="332"/>
      <c r="E154" s="332"/>
      <c r="F154" s="332"/>
      <c r="G154" s="332"/>
      <c r="H154" s="332"/>
      <c r="I154" s="17"/>
    </row>
    <row r="155" spans="1:9" ht="18.75" customHeight="1" x14ac:dyDescent="0.25">
      <c r="A155" s="296"/>
      <c r="B155" s="332"/>
      <c r="C155" s="332"/>
      <c r="D155" s="332"/>
      <c r="E155" s="332"/>
      <c r="F155" s="332"/>
      <c r="G155" s="332"/>
      <c r="H155" s="332"/>
      <c r="I155" s="17"/>
    </row>
    <row r="156" spans="1:9" ht="18.75" customHeight="1" x14ac:dyDescent="0.25">
      <c r="A156" s="296"/>
      <c r="B156" s="332"/>
      <c r="C156" s="332"/>
      <c r="D156" s="332"/>
      <c r="E156" s="332"/>
      <c r="F156" s="332"/>
      <c r="G156" s="332"/>
      <c r="H156" s="332"/>
      <c r="I156" s="17"/>
    </row>
    <row r="157" spans="1:9" ht="18.75" customHeight="1" x14ac:dyDescent="0.25">
      <c r="A157" s="296"/>
      <c r="B157" s="332"/>
      <c r="C157" s="332"/>
      <c r="D157" s="332"/>
      <c r="E157" s="332"/>
      <c r="F157" s="332"/>
      <c r="G157" s="332"/>
      <c r="H157" s="332"/>
      <c r="I157" s="17"/>
    </row>
    <row r="158" spans="1:9" ht="18.75" customHeight="1" x14ac:dyDescent="0.25">
      <c r="A158" s="296"/>
      <c r="B158" s="332"/>
      <c r="C158" s="332"/>
      <c r="D158" s="332"/>
      <c r="E158" s="332"/>
      <c r="F158" s="332"/>
      <c r="G158" s="332"/>
      <c r="H158" s="332"/>
      <c r="I158" s="17"/>
    </row>
    <row r="159" spans="1:9" ht="18.75" customHeight="1" x14ac:dyDescent="0.25">
      <c r="A159" s="296"/>
      <c r="B159" s="332"/>
      <c r="C159" s="332"/>
      <c r="D159" s="332"/>
      <c r="E159" s="332"/>
      <c r="F159" s="332"/>
      <c r="G159" s="332"/>
      <c r="H159" s="332"/>
      <c r="I159" s="17"/>
    </row>
    <row r="160" spans="1:9" ht="18.75" customHeight="1" x14ac:dyDescent="0.25">
      <c r="A160" s="296"/>
      <c r="B160" s="332"/>
      <c r="C160" s="332"/>
      <c r="D160" s="332"/>
      <c r="E160" s="332"/>
      <c r="F160" s="332"/>
      <c r="G160" s="332"/>
      <c r="H160" s="332"/>
      <c r="I160" s="17"/>
    </row>
    <row r="161" spans="1:9" ht="18.75" customHeight="1" x14ac:dyDescent="0.25">
      <c r="A161" s="296"/>
      <c r="B161" s="332"/>
      <c r="C161" s="332"/>
      <c r="D161" s="332"/>
      <c r="E161" s="332"/>
      <c r="F161" s="332"/>
      <c r="G161" s="332"/>
      <c r="H161" s="332"/>
      <c r="I161" s="17"/>
    </row>
    <row r="162" spans="1:9" ht="18.75" customHeight="1" x14ac:dyDescent="0.25">
      <c r="A162" s="296"/>
      <c r="B162" s="332"/>
      <c r="C162" s="332"/>
      <c r="D162" s="332"/>
      <c r="E162" s="332"/>
      <c r="F162" s="332"/>
      <c r="G162" s="332"/>
      <c r="H162" s="332"/>
      <c r="I162" s="17"/>
    </row>
    <row r="163" spans="1:9" ht="18.75" customHeight="1" x14ac:dyDescent="0.25">
      <c r="A163" s="296"/>
      <c r="B163" s="332"/>
      <c r="C163" s="332"/>
      <c r="D163" s="332"/>
      <c r="E163" s="332"/>
      <c r="F163" s="332"/>
      <c r="G163" s="332"/>
      <c r="H163" s="332"/>
      <c r="I163" s="17"/>
    </row>
    <row r="164" spans="1:9" ht="18.75" customHeight="1" x14ac:dyDescent="0.25">
      <c r="A164" s="296"/>
      <c r="B164" s="332"/>
      <c r="C164" s="332"/>
      <c r="D164" s="332"/>
      <c r="E164" s="332"/>
      <c r="F164" s="332"/>
      <c r="G164" s="332"/>
      <c r="H164" s="332"/>
      <c r="I164" s="17"/>
    </row>
    <row r="165" spans="1:9" ht="15.75" customHeight="1" x14ac:dyDescent="0.25">
      <c r="A165" s="296"/>
      <c r="B165" s="332"/>
      <c r="C165" s="332"/>
      <c r="D165" s="332"/>
      <c r="E165" s="332"/>
      <c r="F165" s="332"/>
      <c r="G165" s="332"/>
      <c r="H165" s="332"/>
      <c r="I165" s="17"/>
    </row>
    <row r="166" spans="1:9" ht="15.75" customHeight="1" x14ac:dyDescent="0.25">
      <c r="A166" s="296"/>
      <c r="B166" s="332"/>
      <c r="C166" s="332"/>
      <c r="D166" s="332"/>
      <c r="E166" s="332"/>
      <c r="F166" s="332"/>
      <c r="G166" s="332"/>
      <c r="H166" s="332"/>
      <c r="I166" s="17"/>
    </row>
    <row r="167" spans="1:9" ht="15.75" customHeight="1" x14ac:dyDescent="0.25">
      <c r="A167" s="296"/>
      <c r="B167" s="332"/>
      <c r="C167" s="332"/>
      <c r="D167" s="332"/>
      <c r="E167" s="332"/>
      <c r="F167" s="332"/>
      <c r="G167" s="332"/>
      <c r="H167" s="332"/>
      <c r="I167" s="17"/>
    </row>
    <row r="168" spans="1:9" ht="15.75" customHeight="1" x14ac:dyDescent="0.25">
      <c r="A168" s="296"/>
      <c r="B168" s="332"/>
      <c r="C168" s="332"/>
      <c r="D168" s="332"/>
      <c r="E168" s="332"/>
      <c r="F168" s="332"/>
      <c r="G168" s="332"/>
      <c r="H168" s="332"/>
      <c r="I168" s="17"/>
    </row>
    <row r="169" spans="1:9" ht="15.75" customHeight="1" x14ac:dyDescent="0.25">
      <c r="A169" s="296"/>
      <c r="B169" s="332"/>
      <c r="C169" s="332"/>
      <c r="D169" s="332"/>
      <c r="E169" s="332"/>
      <c r="F169" s="332"/>
      <c r="G169" s="332"/>
      <c r="H169" s="332"/>
    </row>
    <row r="170" spans="1:9" ht="15.75" customHeight="1" x14ac:dyDescent="0.25">
      <c r="A170" s="296"/>
      <c r="B170" s="332"/>
      <c r="C170" s="332"/>
      <c r="D170" s="332"/>
      <c r="E170" s="332"/>
      <c r="F170" s="332"/>
      <c r="G170" s="332"/>
      <c r="H170" s="332"/>
    </row>
    <row r="171" spans="1:9" ht="15.75" customHeight="1" x14ac:dyDescent="0.25">
      <c r="A171" s="296"/>
      <c r="B171" s="332"/>
      <c r="C171" s="332"/>
      <c r="D171" s="332"/>
      <c r="E171" s="332"/>
      <c r="F171" s="332"/>
      <c r="G171" s="332"/>
      <c r="H171" s="332"/>
    </row>
    <row r="172" spans="1:9" ht="15.75" customHeight="1" x14ac:dyDescent="0.25">
      <c r="A172" s="296"/>
      <c r="B172" s="332"/>
      <c r="C172" s="332"/>
      <c r="D172" s="332"/>
      <c r="E172" s="332"/>
      <c r="F172" s="332"/>
      <c r="G172" s="332"/>
      <c r="H172" s="332"/>
    </row>
    <row r="173" spans="1:9" ht="15.75" customHeight="1" x14ac:dyDescent="0.25">
      <c r="A173" s="296"/>
      <c r="B173" s="332"/>
      <c r="C173" s="332"/>
      <c r="D173" s="332"/>
      <c r="E173" s="332"/>
      <c r="F173" s="332"/>
      <c r="G173" s="332"/>
      <c r="H173" s="332"/>
    </row>
    <row r="174" spans="1:9" ht="15.75" customHeight="1" x14ac:dyDescent="0.25">
      <c r="A174" s="296"/>
      <c r="B174" s="332"/>
      <c r="C174" s="332"/>
      <c r="D174" s="332"/>
      <c r="E174" s="332"/>
      <c r="F174" s="332"/>
      <c r="G174" s="332"/>
      <c r="H174" s="332"/>
      <c r="I174" s="19"/>
    </row>
    <row r="175" spans="1:9" ht="15.75" x14ac:dyDescent="0.25">
      <c r="A175" s="296"/>
      <c r="B175" s="332"/>
      <c r="C175" s="332"/>
      <c r="D175" s="332"/>
      <c r="E175" s="332"/>
      <c r="F175" s="332"/>
      <c r="G175" s="332"/>
      <c r="H175" s="332"/>
    </row>
    <row r="176" spans="1:9" ht="15.75" x14ac:dyDescent="0.25">
      <c r="A176" s="296"/>
      <c r="B176" s="332"/>
      <c r="C176" s="332"/>
      <c r="D176" s="332"/>
      <c r="E176" s="332"/>
      <c r="F176" s="332"/>
      <c r="G176" s="332"/>
      <c r="H176" s="332"/>
      <c r="I176" s="18"/>
    </row>
    <row r="177" spans="1:9" ht="15.75" x14ac:dyDescent="0.25">
      <c r="A177" s="296"/>
      <c r="B177" s="332"/>
      <c r="C177" s="332"/>
      <c r="D177" s="332"/>
      <c r="E177" s="332"/>
      <c r="F177" s="332"/>
      <c r="G177" s="332"/>
      <c r="H177" s="332"/>
    </row>
    <row r="178" spans="1:9" ht="15.75" x14ac:dyDescent="0.25">
      <c r="A178" s="296"/>
      <c r="B178" s="332"/>
      <c r="C178" s="332"/>
      <c r="D178" s="332"/>
      <c r="E178" s="332"/>
      <c r="F178" s="332"/>
      <c r="G178" s="332"/>
      <c r="H178" s="332"/>
    </row>
    <row r="179" spans="1:9" ht="15.75" x14ac:dyDescent="0.25">
      <c r="A179" s="296"/>
      <c r="B179" s="332"/>
      <c r="C179" s="332"/>
      <c r="D179" s="332"/>
      <c r="E179" s="332"/>
      <c r="F179" s="332"/>
      <c r="G179" s="332"/>
      <c r="H179" s="332"/>
    </row>
    <row r="180" spans="1:9" ht="15.75" x14ac:dyDescent="0.25">
      <c r="A180" s="296"/>
      <c r="B180" s="332"/>
      <c r="C180" s="332"/>
      <c r="D180" s="332"/>
      <c r="E180" s="332"/>
      <c r="F180" s="332"/>
      <c r="G180" s="332"/>
      <c r="H180" s="332"/>
      <c r="I180" s="18"/>
    </row>
    <row r="181" spans="1:9" ht="15.75" x14ac:dyDescent="0.25">
      <c r="A181" s="296"/>
      <c r="B181" s="332"/>
      <c r="C181" s="332"/>
      <c r="D181" s="332"/>
      <c r="E181" s="332"/>
      <c r="F181" s="332"/>
      <c r="G181" s="332"/>
      <c r="H181" s="332"/>
    </row>
    <row r="182" spans="1:9" ht="15.75" x14ac:dyDescent="0.25">
      <c r="A182" s="296"/>
      <c r="B182" s="332"/>
      <c r="C182" s="332"/>
      <c r="D182" s="332"/>
      <c r="E182" s="332"/>
      <c r="F182" s="332"/>
      <c r="G182" s="332"/>
      <c r="H182" s="332"/>
    </row>
    <row r="183" spans="1:9" ht="15.75" x14ac:dyDescent="0.25">
      <c r="A183" s="296"/>
      <c r="B183" s="332"/>
      <c r="C183" s="332"/>
      <c r="D183" s="332"/>
      <c r="E183" s="332"/>
      <c r="F183" s="332"/>
      <c r="G183" s="332"/>
      <c r="H183" s="332"/>
    </row>
    <row r="184" spans="1:9" ht="15.75" x14ac:dyDescent="0.25">
      <c r="A184" s="296"/>
      <c r="B184" s="332"/>
      <c r="C184" s="332"/>
      <c r="D184" s="332"/>
      <c r="E184" s="332"/>
      <c r="F184" s="332"/>
      <c r="G184" s="332"/>
      <c r="H184" s="332"/>
    </row>
    <row r="185" spans="1:9" ht="15.75" x14ac:dyDescent="0.25">
      <c r="A185" s="296"/>
      <c r="B185" s="332"/>
      <c r="C185" s="332"/>
      <c r="D185" s="332"/>
      <c r="E185" s="332"/>
      <c r="F185" s="332"/>
      <c r="G185" s="332"/>
      <c r="H185" s="332"/>
    </row>
    <row r="186" spans="1:9" ht="15.75" x14ac:dyDescent="0.25">
      <c r="A186" s="296"/>
      <c r="B186" s="332"/>
      <c r="C186" s="332"/>
      <c r="D186" s="332"/>
      <c r="E186" s="332"/>
      <c r="F186" s="332"/>
      <c r="G186" s="332"/>
      <c r="H186" s="332"/>
    </row>
    <row r="187" spans="1:9" ht="15.75" x14ac:dyDescent="0.25">
      <c r="A187" s="296"/>
      <c r="B187" s="332"/>
      <c r="C187" s="332"/>
      <c r="D187" s="332"/>
      <c r="E187" s="332"/>
      <c r="F187" s="332"/>
      <c r="G187" s="332"/>
      <c r="H187" s="332"/>
    </row>
    <row r="188" spans="1:9" ht="15.75" x14ac:dyDescent="0.25">
      <c r="A188" s="296"/>
      <c r="B188" s="332"/>
      <c r="C188" s="332"/>
      <c r="D188" s="332"/>
      <c r="E188" s="332"/>
      <c r="F188" s="332"/>
      <c r="G188" s="332"/>
      <c r="H188" s="332"/>
    </row>
    <row r="189" spans="1:9" ht="15.75" x14ac:dyDescent="0.25">
      <c r="A189" s="296"/>
      <c r="B189" s="332"/>
      <c r="C189" s="332"/>
      <c r="D189" s="332"/>
      <c r="E189" s="332"/>
      <c r="F189" s="332"/>
      <c r="G189" s="332"/>
      <c r="H189" s="332"/>
    </row>
    <row r="190" spans="1:9" ht="15.75" x14ac:dyDescent="0.25">
      <c r="A190" s="296"/>
      <c r="B190" s="332"/>
      <c r="C190" s="332"/>
      <c r="D190" s="332"/>
      <c r="E190" s="332"/>
      <c r="F190" s="332"/>
      <c r="G190" s="332"/>
      <c r="H190" s="332"/>
    </row>
    <row r="191" spans="1:9" ht="15.75" x14ac:dyDescent="0.25">
      <c r="A191" s="296"/>
      <c r="B191" s="332"/>
      <c r="C191" s="332"/>
      <c r="D191" s="332"/>
      <c r="E191" s="332"/>
      <c r="F191" s="332"/>
      <c r="G191" s="332"/>
      <c r="H191" s="332"/>
    </row>
    <row r="192" spans="1:9" ht="15.75" x14ac:dyDescent="0.25">
      <c r="A192" s="296"/>
      <c r="B192" s="332"/>
      <c r="C192" s="332"/>
      <c r="D192" s="332"/>
      <c r="E192" s="332"/>
      <c r="F192" s="332"/>
      <c r="G192" s="332"/>
      <c r="H192" s="332"/>
    </row>
    <row r="193" spans="1:8" ht="15.75" x14ac:dyDescent="0.25">
      <c r="A193" s="296"/>
      <c r="B193" s="332"/>
      <c r="C193" s="332"/>
      <c r="D193" s="332"/>
      <c r="E193" s="332"/>
      <c r="F193" s="332"/>
      <c r="G193" s="332"/>
      <c r="H193" s="332"/>
    </row>
    <row r="194" spans="1:8" ht="15.75" x14ac:dyDescent="0.25">
      <c r="A194" s="296"/>
      <c r="B194" s="332"/>
      <c r="C194" s="332"/>
      <c r="D194" s="332"/>
      <c r="E194" s="332"/>
      <c r="F194" s="332"/>
      <c r="G194" s="332"/>
      <c r="H194" s="332"/>
    </row>
    <row r="195" spans="1:8" ht="15.75" x14ac:dyDescent="0.25">
      <c r="A195" s="296"/>
      <c r="B195" s="332"/>
      <c r="C195" s="332"/>
      <c r="D195" s="332"/>
      <c r="E195" s="332"/>
      <c r="F195" s="332"/>
      <c r="G195" s="332"/>
      <c r="H195" s="332"/>
    </row>
    <row r="196" spans="1:8" ht="15.75" x14ac:dyDescent="0.25">
      <c r="A196" s="296"/>
      <c r="B196" s="332"/>
      <c r="C196" s="332"/>
      <c r="D196" s="332"/>
      <c r="E196" s="332"/>
      <c r="F196" s="332"/>
      <c r="G196" s="332"/>
      <c r="H196" s="332"/>
    </row>
    <row r="197" spans="1:8" ht="15.75" x14ac:dyDescent="0.25">
      <c r="A197" s="296"/>
      <c r="B197" s="332"/>
      <c r="C197" s="332"/>
      <c r="D197" s="332"/>
      <c r="E197" s="332"/>
      <c r="F197" s="332"/>
      <c r="G197" s="332"/>
      <c r="H197" s="332"/>
    </row>
    <row r="198" spans="1:8" ht="15.75" x14ac:dyDescent="0.25">
      <c r="A198" s="296"/>
      <c r="B198" s="332"/>
      <c r="C198" s="332"/>
      <c r="D198" s="332"/>
      <c r="E198" s="332"/>
      <c r="F198" s="332"/>
      <c r="G198" s="332"/>
      <c r="H198" s="332"/>
    </row>
    <row r="199" spans="1:8" ht="15.75" x14ac:dyDescent="0.25">
      <c r="A199" s="296"/>
      <c r="B199" s="332"/>
      <c r="C199" s="332"/>
      <c r="D199" s="332"/>
      <c r="E199" s="332"/>
      <c r="F199" s="332"/>
      <c r="G199" s="332"/>
      <c r="H199" s="332"/>
    </row>
    <row r="200" spans="1:8" ht="15.75" x14ac:dyDescent="0.25">
      <c r="A200" s="296"/>
      <c r="B200" s="332"/>
      <c r="C200" s="332"/>
      <c r="D200" s="332"/>
      <c r="E200" s="332"/>
      <c r="F200" s="332"/>
      <c r="G200" s="332"/>
      <c r="H200" s="332"/>
    </row>
    <row r="201" spans="1:8" ht="15.75" x14ac:dyDescent="0.25">
      <c r="A201" s="296"/>
      <c r="B201" s="332"/>
      <c r="C201" s="332"/>
      <c r="D201" s="332"/>
      <c r="E201" s="332"/>
      <c r="F201" s="332"/>
      <c r="G201" s="332"/>
      <c r="H201" s="332"/>
    </row>
    <row r="202" spans="1:8" ht="15.75" x14ac:dyDescent="0.25">
      <c r="A202" s="296"/>
      <c r="B202" s="332"/>
      <c r="C202" s="332"/>
      <c r="D202" s="332"/>
      <c r="E202" s="332"/>
      <c r="F202" s="332"/>
      <c r="G202" s="332"/>
      <c r="H202" s="332"/>
    </row>
    <row r="203" spans="1:8" ht="15.75" x14ac:dyDescent="0.25">
      <c r="A203" s="296"/>
      <c r="B203" s="332"/>
      <c r="C203" s="332"/>
      <c r="D203" s="332"/>
      <c r="E203" s="332"/>
      <c r="F203" s="332"/>
      <c r="G203" s="332"/>
      <c r="H203" s="332"/>
    </row>
    <row r="204" spans="1:8" ht="15.75" x14ac:dyDescent="0.25">
      <c r="A204" s="296"/>
      <c r="B204" s="332"/>
      <c r="C204" s="332"/>
      <c r="D204" s="332"/>
      <c r="E204" s="332"/>
      <c r="F204" s="332"/>
      <c r="G204" s="332"/>
      <c r="H204" s="332"/>
    </row>
    <row r="205" spans="1:8" ht="15.75" x14ac:dyDescent="0.25">
      <c r="A205" s="296"/>
      <c r="B205" s="332"/>
      <c r="C205" s="332"/>
      <c r="D205" s="332"/>
      <c r="E205" s="332"/>
      <c r="F205" s="332"/>
      <c r="G205" s="332"/>
      <c r="H205" s="332"/>
    </row>
    <row r="206" spans="1:8" ht="15.75" x14ac:dyDescent="0.25">
      <c r="A206" s="296"/>
      <c r="B206" s="332"/>
      <c r="C206" s="332"/>
      <c r="D206" s="332"/>
      <c r="E206" s="332"/>
      <c r="F206" s="332"/>
      <c r="G206" s="332"/>
      <c r="H206" s="332"/>
    </row>
    <row r="207" spans="1:8" ht="15.75" x14ac:dyDescent="0.25">
      <c r="A207" s="296"/>
      <c r="B207" s="332"/>
      <c r="C207" s="332"/>
      <c r="D207" s="332"/>
      <c r="E207" s="332"/>
      <c r="F207" s="332"/>
      <c r="G207" s="332"/>
      <c r="H207" s="332"/>
    </row>
    <row r="208" spans="1:8" ht="15.75" x14ac:dyDescent="0.25">
      <c r="A208" s="296"/>
      <c r="B208" s="332"/>
      <c r="C208" s="332"/>
      <c r="D208" s="332"/>
      <c r="E208" s="332"/>
      <c r="F208" s="332"/>
      <c r="G208" s="332"/>
      <c r="H208" s="332"/>
    </row>
    <row r="209" spans="1:8" ht="15.75" x14ac:dyDescent="0.25">
      <c r="A209" s="296"/>
      <c r="B209" s="332"/>
      <c r="C209" s="332"/>
      <c r="D209" s="332"/>
      <c r="E209" s="332"/>
      <c r="F209" s="332"/>
      <c r="G209" s="332"/>
      <c r="H209" s="332"/>
    </row>
    <row r="210" spans="1:8" ht="15.75" x14ac:dyDescent="0.25">
      <c r="A210" s="296"/>
      <c r="B210" s="332"/>
      <c r="C210" s="332"/>
      <c r="D210" s="332"/>
      <c r="E210" s="332"/>
      <c r="F210" s="332"/>
      <c r="G210" s="332"/>
      <c r="H210" s="332"/>
    </row>
    <row r="211" spans="1:8" ht="15.75" x14ac:dyDescent="0.25">
      <c r="A211" s="296"/>
      <c r="B211" s="332"/>
      <c r="C211" s="332"/>
      <c r="D211" s="332"/>
      <c r="E211" s="332"/>
      <c r="F211" s="332"/>
      <c r="G211" s="332"/>
      <c r="H211" s="332"/>
    </row>
    <row r="212" spans="1:8" ht="15.75" x14ac:dyDescent="0.25">
      <c r="A212" s="296"/>
      <c r="B212" s="332"/>
      <c r="C212" s="332"/>
      <c r="D212" s="332"/>
      <c r="E212" s="332"/>
      <c r="F212" s="332"/>
      <c r="G212" s="332"/>
      <c r="H212" s="332"/>
    </row>
    <row r="213" spans="1:8" ht="15.75" x14ac:dyDescent="0.25">
      <c r="A213" s="296"/>
      <c r="B213" s="332"/>
      <c r="C213" s="332"/>
      <c r="D213" s="332"/>
      <c r="E213" s="332"/>
      <c r="F213" s="332"/>
      <c r="G213" s="332"/>
      <c r="H213" s="332"/>
    </row>
    <row r="214" spans="1:8" ht="15.75" x14ac:dyDescent="0.25">
      <c r="A214" s="296"/>
      <c r="B214" s="332"/>
      <c r="C214" s="332"/>
      <c r="D214" s="332"/>
      <c r="E214" s="332"/>
      <c r="F214" s="332"/>
      <c r="G214" s="332"/>
      <c r="H214" s="332"/>
    </row>
    <row r="215" spans="1:8" ht="15.75" x14ac:dyDescent="0.25">
      <c r="A215" s="296"/>
      <c r="B215" s="332"/>
      <c r="C215" s="332"/>
      <c r="D215" s="332"/>
      <c r="E215" s="332"/>
      <c r="F215" s="332"/>
      <c r="G215" s="332"/>
      <c r="H215" s="332"/>
    </row>
    <row r="216" spans="1:8" ht="15.75" x14ac:dyDescent="0.25">
      <c r="A216" s="296"/>
      <c r="B216" s="332"/>
      <c r="C216" s="332"/>
      <c r="D216" s="332"/>
      <c r="E216" s="332"/>
      <c r="F216" s="332"/>
      <c r="G216" s="332"/>
      <c r="H216" s="332"/>
    </row>
    <row r="217" spans="1:8" ht="15.75" x14ac:dyDescent="0.25">
      <c r="A217" s="296"/>
      <c r="B217" s="332"/>
      <c r="C217" s="332"/>
      <c r="D217" s="332"/>
      <c r="E217" s="332"/>
      <c r="F217" s="332"/>
      <c r="G217" s="332"/>
      <c r="H217" s="332"/>
    </row>
    <row r="218" spans="1:8" ht="15.75" x14ac:dyDescent="0.25">
      <c r="A218" s="296"/>
      <c r="B218" s="332"/>
      <c r="C218" s="332"/>
      <c r="D218" s="332"/>
      <c r="E218" s="332"/>
      <c r="F218" s="332"/>
      <c r="G218" s="332"/>
      <c r="H218" s="332"/>
    </row>
    <row r="219" spans="1:8" ht="15.75" x14ac:dyDescent="0.25">
      <c r="A219" s="296"/>
      <c r="B219" s="332"/>
      <c r="C219" s="332"/>
      <c r="D219" s="332"/>
      <c r="E219" s="332"/>
      <c r="F219" s="332"/>
      <c r="G219" s="332"/>
      <c r="H219" s="332"/>
    </row>
    <row r="220" spans="1:8" ht="15.75" x14ac:dyDescent="0.25">
      <c r="A220" s="296"/>
      <c r="B220" s="332"/>
      <c r="C220" s="332"/>
      <c r="D220" s="332"/>
      <c r="E220" s="332"/>
      <c r="F220" s="332"/>
      <c r="G220" s="332"/>
      <c r="H220" s="332"/>
    </row>
    <row r="221" spans="1:8" ht="15.75" x14ac:dyDescent="0.25">
      <c r="A221" s="296"/>
      <c r="B221" s="332"/>
      <c r="C221" s="332"/>
      <c r="D221" s="332"/>
      <c r="E221" s="332"/>
      <c r="F221" s="332"/>
      <c r="G221" s="332"/>
      <c r="H221" s="332"/>
    </row>
    <row r="222" spans="1:8" ht="15.75" x14ac:dyDescent="0.25">
      <c r="A222" s="296"/>
      <c r="B222" s="332"/>
      <c r="C222" s="332"/>
      <c r="D222" s="332"/>
      <c r="E222" s="332"/>
      <c r="F222" s="332"/>
      <c r="G222" s="332"/>
      <c r="H222" s="332"/>
    </row>
    <row r="223" spans="1:8" ht="15.75" x14ac:dyDescent="0.25">
      <c r="A223" s="296"/>
      <c r="B223" s="332"/>
      <c r="C223" s="332"/>
      <c r="D223" s="332"/>
      <c r="E223" s="332"/>
      <c r="F223" s="332"/>
      <c r="G223" s="332"/>
      <c r="H223" s="332"/>
    </row>
    <row r="224" spans="1:8" ht="15.75" x14ac:dyDescent="0.25">
      <c r="A224" s="296"/>
      <c r="B224" s="332"/>
      <c r="C224" s="332"/>
      <c r="D224" s="332"/>
      <c r="E224" s="332"/>
      <c r="F224" s="332"/>
      <c r="G224" s="332"/>
      <c r="H224" s="332"/>
    </row>
    <row r="225" spans="1:8" ht="15.75" x14ac:dyDescent="0.25">
      <c r="A225" s="296"/>
      <c r="B225" s="332"/>
      <c r="C225" s="332"/>
      <c r="D225" s="332"/>
      <c r="E225" s="332"/>
      <c r="F225" s="332"/>
      <c r="G225" s="332"/>
      <c r="H225" s="332"/>
    </row>
    <row r="226" spans="1:8" ht="15.75" x14ac:dyDescent="0.25">
      <c r="A226" s="296"/>
      <c r="B226" s="332"/>
      <c r="C226" s="332"/>
      <c r="D226" s="332"/>
      <c r="E226" s="332"/>
      <c r="F226" s="332"/>
      <c r="G226" s="332"/>
      <c r="H226" s="332"/>
    </row>
    <row r="227" spans="1:8" ht="15.75" x14ac:dyDescent="0.25">
      <c r="A227" s="296"/>
      <c r="B227" s="332"/>
      <c r="C227" s="332"/>
      <c r="D227" s="332"/>
      <c r="E227" s="332"/>
      <c r="F227" s="332"/>
      <c r="G227" s="332"/>
      <c r="H227" s="332"/>
    </row>
    <row r="228" spans="1:8" x14ac:dyDescent="0.25">
      <c r="A228" s="7"/>
    </row>
  </sheetData>
  <mergeCells count="119">
    <mergeCell ref="A225:H225"/>
    <mergeCell ref="A226:H226"/>
    <mergeCell ref="A227:H227"/>
    <mergeCell ref="A220:H220"/>
    <mergeCell ref="A221:H221"/>
    <mergeCell ref="A222:H222"/>
    <mergeCell ref="A223:H223"/>
    <mergeCell ref="A224:H224"/>
    <mergeCell ref="A215:H215"/>
    <mergeCell ref="A216:H216"/>
    <mergeCell ref="A217:H217"/>
    <mergeCell ref="A218:H218"/>
    <mergeCell ref="A219:H219"/>
    <mergeCell ref="A210:H210"/>
    <mergeCell ref="A211:H211"/>
    <mergeCell ref="A212:H212"/>
    <mergeCell ref="A213:H213"/>
    <mergeCell ref="A214:H214"/>
    <mergeCell ref="A205:H205"/>
    <mergeCell ref="A206:H206"/>
    <mergeCell ref="A207:H207"/>
    <mergeCell ref="A208:H208"/>
    <mergeCell ref="A209:H209"/>
    <mergeCell ref="A200:H200"/>
    <mergeCell ref="A201:H201"/>
    <mergeCell ref="A202:H202"/>
    <mergeCell ref="A203:H203"/>
    <mergeCell ref="A204:H204"/>
    <mergeCell ref="A195:H195"/>
    <mergeCell ref="A196:H196"/>
    <mergeCell ref="A197:H197"/>
    <mergeCell ref="A198:H198"/>
    <mergeCell ref="A199:H199"/>
    <mergeCell ref="A190:H190"/>
    <mergeCell ref="A191:H191"/>
    <mergeCell ref="A192:H192"/>
    <mergeCell ref="A193:H193"/>
    <mergeCell ref="A194:H194"/>
    <mergeCell ref="A185:H185"/>
    <mergeCell ref="A186:H186"/>
    <mergeCell ref="A187:H187"/>
    <mergeCell ref="A188:H188"/>
    <mergeCell ref="A189:H189"/>
    <mergeCell ref="A180:H180"/>
    <mergeCell ref="A181:H181"/>
    <mergeCell ref="A182:H182"/>
    <mergeCell ref="A183:H183"/>
    <mergeCell ref="A184:H184"/>
    <mergeCell ref="A175:H175"/>
    <mergeCell ref="A176:H176"/>
    <mergeCell ref="A177:H177"/>
    <mergeCell ref="A178:H178"/>
    <mergeCell ref="A179:H179"/>
    <mergeCell ref="A170:H170"/>
    <mergeCell ref="A171:H171"/>
    <mergeCell ref="A172:H172"/>
    <mergeCell ref="A173:H173"/>
    <mergeCell ref="A174:H174"/>
    <mergeCell ref="A165:H165"/>
    <mergeCell ref="A166:H166"/>
    <mergeCell ref="A167:H167"/>
    <mergeCell ref="A168:H168"/>
    <mergeCell ref="A169:H169"/>
    <mergeCell ref="A160:H160"/>
    <mergeCell ref="A161:H161"/>
    <mergeCell ref="A162:H162"/>
    <mergeCell ref="A163:H163"/>
    <mergeCell ref="A164:H164"/>
    <mergeCell ref="A155:H155"/>
    <mergeCell ref="A156:H156"/>
    <mergeCell ref="A157:H157"/>
    <mergeCell ref="A158:H158"/>
    <mergeCell ref="A159:H159"/>
    <mergeCell ref="A150:H150"/>
    <mergeCell ref="A151:H151"/>
    <mergeCell ref="A152:H152"/>
    <mergeCell ref="A153:H153"/>
    <mergeCell ref="A154:H154"/>
    <mergeCell ref="A145:H145"/>
    <mergeCell ref="A146:H146"/>
    <mergeCell ref="A147:H147"/>
    <mergeCell ref="A148:H148"/>
    <mergeCell ref="A149:H149"/>
    <mergeCell ref="A141:H141"/>
    <mergeCell ref="A142:H142"/>
    <mergeCell ref="A143:H143"/>
    <mergeCell ref="A144:H144"/>
    <mergeCell ref="A135:H135"/>
    <mergeCell ref="A136:H136"/>
    <mergeCell ref="A137:H137"/>
    <mergeCell ref="A138:H138"/>
    <mergeCell ref="A139:H139"/>
    <mergeCell ref="A132:H132"/>
    <mergeCell ref="A133:H133"/>
    <mergeCell ref="A134:H134"/>
    <mergeCell ref="A125:H125"/>
    <mergeCell ref="A126:H126"/>
    <mergeCell ref="A127:H127"/>
    <mergeCell ref="A128:H128"/>
    <mergeCell ref="A129:H129"/>
    <mergeCell ref="A140:H140"/>
    <mergeCell ref="A123:H123"/>
    <mergeCell ref="A124:H124"/>
    <mergeCell ref="A115:H115"/>
    <mergeCell ref="A116:H116"/>
    <mergeCell ref="A117:H117"/>
    <mergeCell ref="A118:H118"/>
    <mergeCell ref="A119:H119"/>
    <mergeCell ref="A130:H130"/>
    <mergeCell ref="A131:H131"/>
    <mergeCell ref="A114:H114"/>
    <mergeCell ref="A6:F6"/>
    <mergeCell ref="A45:F45"/>
    <mergeCell ref="A1:F1"/>
    <mergeCell ref="A3:F3"/>
    <mergeCell ref="A4:F4"/>
    <mergeCell ref="A120:H120"/>
    <mergeCell ref="A121:H121"/>
    <mergeCell ref="A122:H122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workbookViewId="0">
      <selection activeCell="E15" sqref="E15"/>
    </sheetView>
  </sheetViews>
  <sheetFormatPr defaultRowHeight="15" x14ac:dyDescent="0.25"/>
  <cols>
    <col min="1" max="1" width="36.28515625" customWidth="1"/>
    <col min="2" max="2" width="17.7109375" style="20" customWidth="1"/>
    <col min="3" max="3" width="14.7109375" customWidth="1"/>
    <col min="4" max="4" width="13.5703125" customWidth="1"/>
    <col min="5" max="5" width="13.42578125" customWidth="1"/>
    <col min="6" max="6" width="9.42578125" customWidth="1"/>
    <col min="8" max="8" width="10.140625" bestFit="1" customWidth="1"/>
  </cols>
  <sheetData>
    <row r="1" spans="1:8" ht="51.75" customHeight="1" x14ac:dyDescent="0.25">
      <c r="A1" s="296" t="s">
        <v>215</v>
      </c>
      <c r="B1" s="296"/>
      <c r="C1" s="296"/>
      <c r="D1" s="296"/>
    </row>
    <row r="2" spans="1:8" ht="18" x14ac:dyDescent="0.25">
      <c r="A2" s="14"/>
      <c r="B2" s="14"/>
      <c r="C2" s="14"/>
      <c r="D2" s="14"/>
    </row>
    <row r="3" spans="1:8" ht="15.75" x14ac:dyDescent="0.25">
      <c r="A3" s="296" t="s">
        <v>22</v>
      </c>
      <c r="B3" s="296"/>
      <c r="C3" s="296"/>
      <c r="D3" s="296"/>
    </row>
    <row r="4" spans="1:8" ht="18" x14ac:dyDescent="0.25">
      <c r="A4" s="20"/>
      <c r="C4" s="14"/>
      <c r="D4" s="4"/>
    </row>
    <row r="5" spans="1:8" ht="15.75" x14ac:dyDescent="0.25">
      <c r="A5" s="296" t="s">
        <v>8</v>
      </c>
      <c r="B5" s="296"/>
      <c r="C5" s="296"/>
      <c r="D5" s="296"/>
    </row>
    <row r="6" spans="1:8" ht="18" x14ac:dyDescent="0.25">
      <c r="A6" s="14"/>
      <c r="B6" s="14"/>
      <c r="C6" s="14"/>
      <c r="D6" s="4"/>
    </row>
    <row r="7" spans="1:8" ht="15.75" x14ac:dyDescent="0.25">
      <c r="A7" s="296" t="s">
        <v>179</v>
      </c>
      <c r="B7" s="296"/>
      <c r="C7" s="296"/>
      <c r="D7" s="296"/>
    </row>
    <row r="8" spans="1:8" ht="18" x14ac:dyDescent="0.25">
      <c r="A8" s="14"/>
      <c r="B8" s="14"/>
      <c r="C8" s="14"/>
      <c r="D8" s="4"/>
    </row>
    <row r="9" spans="1:8" ht="33.75" x14ac:dyDescent="0.25">
      <c r="A9" s="76" t="s">
        <v>180</v>
      </c>
      <c r="B9" s="76" t="s">
        <v>212</v>
      </c>
      <c r="C9" s="81" t="s">
        <v>201</v>
      </c>
      <c r="D9" s="81" t="s">
        <v>202</v>
      </c>
      <c r="E9" s="83" t="s">
        <v>200</v>
      </c>
      <c r="F9" s="83" t="s">
        <v>196</v>
      </c>
      <c r="G9" s="83" t="s">
        <v>196</v>
      </c>
    </row>
    <row r="10" spans="1:8" s="20" customFormat="1" x14ac:dyDescent="0.25">
      <c r="A10" s="103">
        <v>1</v>
      </c>
      <c r="B10" s="103">
        <v>2</v>
      </c>
      <c r="C10" s="103">
        <v>3</v>
      </c>
      <c r="D10" s="103">
        <v>4</v>
      </c>
      <c r="E10" s="103">
        <v>5</v>
      </c>
      <c r="F10" s="97" t="s">
        <v>213</v>
      </c>
      <c r="G10" s="97" t="s">
        <v>214</v>
      </c>
    </row>
    <row r="11" spans="1:8" ht="16.5" customHeight="1" x14ac:dyDescent="0.25">
      <c r="A11" s="170" t="s">
        <v>0</v>
      </c>
      <c r="B11" s="171">
        <f t="shared" ref="B11" si="0">SUM(B12:B21)</f>
        <v>1214381.4700000002</v>
      </c>
      <c r="C11" s="171">
        <f t="shared" ref="C11:D11" si="1">SUM(C12:C21)</f>
        <v>1252069</v>
      </c>
      <c r="D11" s="171">
        <f t="shared" si="1"/>
        <v>1262962</v>
      </c>
      <c r="E11" s="171">
        <f>SUM(E12:E21)</f>
        <v>1498943.7999999998</v>
      </c>
      <c r="F11" s="99">
        <f>SUM(E11/B11*100)</f>
        <v>123.4326969761816</v>
      </c>
      <c r="G11" s="99">
        <f>SUM(E11/D11*100)</f>
        <v>118.68479019954677</v>
      </c>
      <c r="H11" s="18"/>
    </row>
    <row r="12" spans="1:8" ht="18.75" customHeight="1" x14ac:dyDescent="0.25">
      <c r="A12" s="79" t="s">
        <v>183</v>
      </c>
      <c r="B12" s="169">
        <v>35703.040000000001</v>
      </c>
      <c r="C12" s="172">
        <v>770</v>
      </c>
      <c r="D12" s="169">
        <v>8581</v>
      </c>
      <c r="E12" s="169">
        <v>25235.83</v>
      </c>
      <c r="F12" s="99">
        <f t="shared" ref="F12:F20" si="2">SUM(E12/B12*100)</f>
        <v>70.682580530957594</v>
      </c>
      <c r="G12" s="99">
        <f t="shared" ref="G12:G20" si="3">SUM(E12/D12*100)</f>
        <v>294.08961659480252</v>
      </c>
      <c r="H12" s="18"/>
    </row>
    <row r="13" spans="1:8" x14ac:dyDescent="0.25">
      <c r="A13" s="79" t="s">
        <v>184</v>
      </c>
      <c r="B13" s="169">
        <v>93235</v>
      </c>
      <c r="C13" s="169">
        <v>107213</v>
      </c>
      <c r="D13" s="169">
        <v>110295</v>
      </c>
      <c r="E13" s="169">
        <v>110295</v>
      </c>
      <c r="F13" s="99">
        <f t="shared" si="2"/>
        <v>118.29784952003004</v>
      </c>
      <c r="G13" s="99">
        <f t="shared" si="3"/>
        <v>100</v>
      </c>
    </row>
    <row r="14" spans="1:8" s="20" customFormat="1" x14ac:dyDescent="0.25">
      <c r="A14" s="78" t="s">
        <v>185</v>
      </c>
      <c r="B14" s="169">
        <v>1911.26</v>
      </c>
      <c r="C14" s="169">
        <v>2501</v>
      </c>
      <c r="D14" s="169">
        <v>2501</v>
      </c>
      <c r="E14" s="169">
        <v>68.41</v>
      </c>
      <c r="F14" s="99">
        <f t="shared" si="2"/>
        <v>3.5793141697100341</v>
      </c>
      <c r="G14" s="99">
        <f t="shared" si="3"/>
        <v>2.7353058776489405</v>
      </c>
    </row>
    <row r="15" spans="1:8" s="20" customFormat="1" x14ac:dyDescent="0.25">
      <c r="A15" s="78" t="s">
        <v>186</v>
      </c>
      <c r="B15" s="169">
        <v>8452.74</v>
      </c>
      <c r="C15" s="169">
        <v>6500</v>
      </c>
      <c r="D15" s="169">
        <v>6500</v>
      </c>
      <c r="E15" s="169">
        <v>9047.9</v>
      </c>
      <c r="F15" s="99">
        <f t="shared" si="2"/>
        <v>107.04103048242347</v>
      </c>
      <c r="G15" s="99">
        <f t="shared" si="3"/>
        <v>139.19846153846154</v>
      </c>
    </row>
    <row r="16" spans="1:8" s="20" customFormat="1" x14ac:dyDescent="0.25">
      <c r="A16" s="78" t="s">
        <v>187</v>
      </c>
      <c r="B16" s="169">
        <v>1313.8</v>
      </c>
      <c r="C16" s="169">
        <v>1300</v>
      </c>
      <c r="D16" s="169">
        <v>1300</v>
      </c>
      <c r="E16" s="169">
        <v>1200</v>
      </c>
      <c r="F16" s="99">
        <f t="shared" si="2"/>
        <v>91.338103212056637</v>
      </c>
      <c r="G16" s="99">
        <f t="shared" si="3"/>
        <v>92.307692307692307</v>
      </c>
    </row>
    <row r="17" spans="1:8" s="20" customFormat="1" x14ac:dyDescent="0.25">
      <c r="A17" s="78" t="s">
        <v>188</v>
      </c>
      <c r="B17" s="169">
        <v>1049088.28</v>
      </c>
      <c r="C17" s="169">
        <v>1127435</v>
      </c>
      <c r="D17" s="169">
        <v>1127435</v>
      </c>
      <c r="E17" s="169">
        <v>1334310.24</v>
      </c>
      <c r="F17" s="99">
        <f t="shared" si="2"/>
        <v>127.18760331590016</v>
      </c>
      <c r="G17" s="99">
        <f t="shared" si="3"/>
        <v>118.34919441032076</v>
      </c>
    </row>
    <row r="18" spans="1:8" s="20" customFormat="1" x14ac:dyDescent="0.25">
      <c r="A18" s="78" t="s">
        <v>189</v>
      </c>
      <c r="B18" s="169">
        <v>24677.35</v>
      </c>
      <c r="C18" s="169">
        <v>5000</v>
      </c>
      <c r="D18" s="169">
        <v>5000</v>
      </c>
      <c r="E18" s="169">
        <v>18786.419999999998</v>
      </c>
      <c r="F18" s="99">
        <f t="shared" si="2"/>
        <v>76.128190425633221</v>
      </c>
      <c r="G18" s="99">
        <f t="shared" si="3"/>
        <v>375.72839999999997</v>
      </c>
    </row>
    <row r="19" spans="1:8" s="20" customFormat="1" x14ac:dyDescent="0.25">
      <c r="A19" s="78" t="s">
        <v>191</v>
      </c>
      <c r="B19" s="169">
        <v>0</v>
      </c>
      <c r="C19" s="169">
        <v>0</v>
      </c>
      <c r="D19" s="169">
        <v>0</v>
      </c>
      <c r="E19" s="169">
        <v>0</v>
      </c>
      <c r="F19" s="99" t="e">
        <f t="shared" si="2"/>
        <v>#DIV/0!</v>
      </c>
      <c r="G19" s="99" t="e">
        <f t="shared" si="3"/>
        <v>#DIV/0!</v>
      </c>
    </row>
    <row r="20" spans="1:8" s="20" customFormat="1" x14ac:dyDescent="0.25">
      <c r="A20" s="78" t="s">
        <v>190</v>
      </c>
      <c r="B20" s="169">
        <v>0</v>
      </c>
      <c r="C20" s="169">
        <v>1350</v>
      </c>
      <c r="D20" s="169">
        <v>1350</v>
      </c>
      <c r="E20" s="169">
        <v>0</v>
      </c>
      <c r="F20" s="99" t="e">
        <f t="shared" si="2"/>
        <v>#DIV/0!</v>
      </c>
      <c r="G20" s="99">
        <f t="shared" si="3"/>
        <v>0</v>
      </c>
      <c r="H20" s="18"/>
    </row>
    <row r="21" spans="1:8" x14ac:dyDescent="0.25">
      <c r="A21" s="78" t="s">
        <v>181</v>
      </c>
      <c r="B21" s="173"/>
      <c r="C21" s="173"/>
      <c r="D21" s="173"/>
      <c r="E21" s="173"/>
      <c r="F21" s="98"/>
      <c r="G21" s="99"/>
    </row>
    <row r="22" spans="1:8" x14ac:dyDescent="0.25">
      <c r="A22" s="174"/>
      <c r="B22" s="174"/>
      <c r="C22" s="174"/>
      <c r="D22" s="174"/>
      <c r="E22" s="174"/>
    </row>
    <row r="23" spans="1:8" x14ac:dyDescent="0.25">
      <c r="A23" s="174"/>
      <c r="B23" s="174"/>
      <c r="C23" s="174"/>
      <c r="D23" s="174"/>
      <c r="E23" s="174"/>
    </row>
    <row r="24" spans="1:8" ht="15.75" x14ac:dyDescent="0.25">
      <c r="A24" s="311" t="s">
        <v>182</v>
      </c>
      <c r="B24" s="311"/>
      <c r="C24" s="311"/>
      <c r="D24" s="311"/>
      <c r="E24" s="174"/>
    </row>
    <row r="25" spans="1:8" ht="18" x14ac:dyDescent="0.25">
      <c r="A25" s="175"/>
      <c r="B25" s="175"/>
      <c r="C25" s="175"/>
      <c r="D25" s="176"/>
      <c r="E25" s="174"/>
    </row>
    <row r="26" spans="1:8" ht="33.75" x14ac:dyDescent="0.25">
      <c r="A26" s="177" t="s">
        <v>180</v>
      </c>
      <c r="B26" s="177" t="s">
        <v>212</v>
      </c>
      <c r="C26" s="178" t="s">
        <v>201</v>
      </c>
      <c r="D26" s="178" t="s">
        <v>202</v>
      </c>
      <c r="E26" s="83" t="s">
        <v>200</v>
      </c>
      <c r="F26" s="83" t="s">
        <v>196</v>
      </c>
      <c r="G26" s="83" t="s">
        <v>196</v>
      </c>
    </row>
    <row r="27" spans="1:8" x14ac:dyDescent="0.25">
      <c r="A27" s="170" t="s">
        <v>2</v>
      </c>
      <c r="B27" s="171">
        <f>SUM(B28:B36)</f>
        <v>1213253.7200000002</v>
      </c>
      <c r="C27" s="171">
        <f>SUM(C28:C36)</f>
        <v>1252069</v>
      </c>
      <c r="D27" s="171">
        <f>SUM(D28:D36)</f>
        <v>1262962</v>
      </c>
      <c r="E27" s="171">
        <f t="shared" ref="E27" si="4">SUM(E28:E37)</f>
        <v>1498277.0799999998</v>
      </c>
      <c r="F27" s="98">
        <f>SUM(E27/B27*100)</f>
        <v>123.49247773169816</v>
      </c>
      <c r="G27" s="99">
        <f t="shared" ref="G27" si="5">SUM(E27/D27*100)</f>
        <v>118.63200001266863</v>
      </c>
    </row>
    <row r="28" spans="1:8" x14ac:dyDescent="0.25">
      <c r="A28" s="79" t="s">
        <v>183</v>
      </c>
      <c r="B28" s="169">
        <v>35703.040000000001</v>
      </c>
      <c r="C28" s="172">
        <v>770</v>
      </c>
      <c r="D28" s="169">
        <v>8581</v>
      </c>
      <c r="E28" s="169">
        <v>25235.83</v>
      </c>
      <c r="F28" s="98">
        <f t="shared" ref="F28:F36" si="6">SUM(E28/B28*100)</f>
        <v>70.682580530957594</v>
      </c>
      <c r="G28" s="99">
        <f t="shared" ref="G28:G36" si="7">SUM(E28/D28*100)</f>
        <v>294.08961659480252</v>
      </c>
    </row>
    <row r="29" spans="1:8" x14ac:dyDescent="0.25">
      <c r="A29" s="79" t="s">
        <v>184</v>
      </c>
      <c r="B29" s="169">
        <v>93235</v>
      </c>
      <c r="C29" s="169">
        <v>107213</v>
      </c>
      <c r="D29" s="169">
        <v>110295</v>
      </c>
      <c r="E29" s="169">
        <v>110295</v>
      </c>
      <c r="F29" s="98">
        <f t="shared" si="6"/>
        <v>118.29784952003004</v>
      </c>
      <c r="G29" s="99">
        <f t="shared" si="7"/>
        <v>100</v>
      </c>
    </row>
    <row r="30" spans="1:8" s="20" customFormat="1" x14ac:dyDescent="0.25">
      <c r="A30" s="78" t="s">
        <v>185</v>
      </c>
      <c r="B30" s="168">
        <v>783.51</v>
      </c>
      <c r="C30" s="168">
        <v>2501</v>
      </c>
      <c r="D30" s="168">
        <v>2501</v>
      </c>
      <c r="E30" s="168">
        <v>59.44</v>
      </c>
      <c r="F30" s="98">
        <f t="shared" si="6"/>
        <v>7.5863741368967856</v>
      </c>
      <c r="G30" s="99">
        <f t="shared" si="7"/>
        <v>2.3766493402638944</v>
      </c>
    </row>
    <row r="31" spans="1:8" s="20" customFormat="1" x14ac:dyDescent="0.25">
      <c r="A31" s="78" t="s">
        <v>186</v>
      </c>
      <c r="B31" s="168">
        <v>8452.74</v>
      </c>
      <c r="C31" s="168">
        <v>6500</v>
      </c>
      <c r="D31" s="168">
        <v>6500</v>
      </c>
      <c r="E31" s="168">
        <v>9047.9</v>
      </c>
      <c r="F31" s="98">
        <f t="shared" si="6"/>
        <v>107.04103048242347</v>
      </c>
      <c r="G31" s="99">
        <f t="shared" si="7"/>
        <v>139.19846153846154</v>
      </c>
    </row>
    <row r="32" spans="1:8" s="20" customFormat="1" x14ac:dyDescent="0.25">
      <c r="A32" s="78" t="s">
        <v>187</v>
      </c>
      <c r="B32" s="168">
        <v>1313.8</v>
      </c>
      <c r="C32" s="168">
        <v>1300</v>
      </c>
      <c r="D32" s="168">
        <v>1300</v>
      </c>
      <c r="E32" s="168">
        <v>1200</v>
      </c>
      <c r="F32" s="98">
        <f t="shared" si="6"/>
        <v>91.338103212056637</v>
      </c>
      <c r="G32" s="99">
        <f t="shared" si="7"/>
        <v>92.307692307692307</v>
      </c>
    </row>
    <row r="33" spans="1:7" s="20" customFormat="1" x14ac:dyDescent="0.25">
      <c r="A33" s="78" t="s">
        <v>188</v>
      </c>
      <c r="B33" s="168">
        <v>1049088.28</v>
      </c>
      <c r="C33" s="168">
        <v>1127435</v>
      </c>
      <c r="D33" s="168">
        <v>1127435</v>
      </c>
      <c r="E33" s="168">
        <v>1333652.49</v>
      </c>
      <c r="F33" s="98">
        <f t="shared" si="6"/>
        <v>127.12490601839532</v>
      </c>
      <c r="G33" s="99">
        <f t="shared" si="7"/>
        <v>118.29085401819172</v>
      </c>
    </row>
    <row r="34" spans="1:7" x14ac:dyDescent="0.25">
      <c r="A34" s="78" t="s">
        <v>189</v>
      </c>
      <c r="B34" s="168">
        <v>24677.35</v>
      </c>
      <c r="C34" s="168">
        <v>5000</v>
      </c>
      <c r="D34" s="168">
        <v>5000</v>
      </c>
      <c r="E34" s="168">
        <v>18786.419999999998</v>
      </c>
      <c r="F34" s="98">
        <f t="shared" si="6"/>
        <v>76.128190425633221</v>
      </c>
      <c r="G34" s="99">
        <f t="shared" si="7"/>
        <v>375.72839999999997</v>
      </c>
    </row>
    <row r="35" spans="1:7" x14ac:dyDescent="0.25">
      <c r="A35" s="78" t="s">
        <v>191</v>
      </c>
      <c r="B35" s="168">
        <v>0</v>
      </c>
      <c r="C35" s="168">
        <v>0</v>
      </c>
      <c r="D35" s="168">
        <v>0</v>
      </c>
      <c r="E35" s="168">
        <v>0</v>
      </c>
      <c r="F35" s="98" t="e">
        <f t="shared" si="6"/>
        <v>#DIV/0!</v>
      </c>
      <c r="G35" s="99" t="e">
        <f t="shared" si="7"/>
        <v>#DIV/0!</v>
      </c>
    </row>
    <row r="36" spans="1:7" x14ac:dyDescent="0.25">
      <c r="A36" s="78" t="s">
        <v>190</v>
      </c>
      <c r="B36" s="168">
        <v>0</v>
      </c>
      <c r="C36" s="168">
        <v>1350</v>
      </c>
      <c r="D36" s="168">
        <v>1350</v>
      </c>
      <c r="E36" s="168">
        <v>0</v>
      </c>
      <c r="F36" s="98" t="e">
        <f t="shared" si="6"/>
        <v>#DIV/0!</v>
      </c>
      <c r="G36" s="99">
        <f t="shared" si="7"/>
        <v>0</v>
      </c>
    </row>
    <row r="37" spans="1:7" x14ac:dyDescent="0.25">
      <c r="A37" s="78" t="s">
        <v>181</v>
      </c>
      <c r="B37" s="77"/>
      <c r="C37" s="77"/>
      <c r="D37" s="77"/>
      <c r="E37" s="77"/>
      <c r="F37" s="98"/>
      <c r="G37" s="99"/>
    </row>
  </sheetData>
  <mergeCells count="5">
    <mergeCell ref="A1:D1"/>
    <mergeCell ref="A3:D3"/>
    <mergeCell ref="A5:D5"/>
    <mergeCell ref="A7:D7"/>
    <mergeCell ref="A24:D24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5" workbookViewId="0">
      <selection activeCell="F12" sqref="F12:G12"/>
    </sheetView>
  </sheetViews>
  <sheetFormatPr defaultRowHeight="15" x14ac:dyDescent="0.25"/>
  <cols>
    <col min="1" max="1" width="37.7109375" customWidth="1"/>
    <col min="2" max="2" width="18.140625" style="20" customWidth="1"/>
    <col min="3" max="3" width="18.140625" customWidth="1"/>
    <col min="4" max="4" width="17.7109375" customWidth="1"/>
    <col min="5" max="5" width="20" customWidth="1"/>
  </cols>
  <sheetData>
    <row r="1" spans="1:7" ht="42" customHeight="1" x14ac:dyDescent="0.25">
      <c r="A1" s="296" t="s">
        <v>199</v>
      </c>
      <c r="B1" s="296"/>
      <c r="C1" s="296"/>
      <c r="D1" s="296"/>
    </row>
    <row r="2" spans="1:7" ht="18" customHeight="1" x14ac:dyDescent="0.25">
      <c r="A2" s="3"/>
      <c r="B2" s="14"/>
      <c r="C2" s="3"/>
      <c r="D2" s="3"/>
    </row>
    <row r="3" spans="1:7" ht="15.75" x14ac:dyDescent="0.25">
      <c r="A3" s="296" t="s">
        <v>22</v>
      </c>
      <c r="B3" s="296"/>
      <c r="C3" s="296"/>
      <c r="D3" s="335"/>
    </row>
    <row r="4" spans="1:7" ht="18" x14ac:dyDescent="0.25">
      <c r="A4" s="3"/>
      <c r="B4" s="14"/>
      <c r="C4" s="3"/>
      <c r="D4" s="4"/>
    </row>
    <row r="5" spans="1:7" ht="18" customHeight="1" x14ac:dyDescent="0.25">
      <c r="A5" s="296" t="s">
        <v>8</v>
      </c>
      <c r="B5" s="296"/>
      <c r="C5" s="328"/>
      <c r="D5" s="328"/>
    </row>
    <row r="6" spans="1:7" ht="18" x14ac:dyDescent="0.25">
      <c r="A6" s="3"/>
      <c r="B6" s="14"/>
      <c r="C6" s="3"/>
      <c r="D6" s="4"/>
    </row>
    <row r="7" spans="1:7" ht="15.75" x14ac:dyDescent="0.25">
      <c r="A7" s="296" t="s">
        <v>19</v>
      </c>
      <c r="B7" s="296"/>
      <c r="C7" s="336"/>
      <c r="D7" s="336"/>
    </row>
    <row r="8" spans="1:7" ht="18" x14ac:dyDescent="0.25">
      <c r="A8" s="3"/>
      <c r="B8" s="14"/>
      <c r="C8" s="3"/>
      <c r="D8" s="4"/>
    </row>
    <row r="9" spans="1:7" s="20" customFormat="1" ht="18" x14ac:dyDescent="0.25">
      <c r="A9" s="14"/>
      <c r="B9" s="14"/>
      <c r="C9" s="14"/>
      <c r="D9" s="4"/>
    </row>
    <row r="10" spans="1:7" ht="22.5" x14ac:dyDescent="0.25">
      <c r="A10" s="76" t="s">
        <v>20</v>
      </c>
      <c r="B10" s="76" t="s">
        <v>212</v>
      </c>
      <c r="C10" s="81" t="s">
        <v>201</v>
      </c>
      <c r="D10" s="81" t="s">
        <v>202</v>
      </c>
      <c r="E10" s="83" t="s">
        <v>200</v>
      </c>
      <c r="F10" s="83" t="s">
        <v>196</v>
      </c>
      <c r="G10" s="83" t="s">
        <v>196</v>
      </c>
    </row>
    <row r="11" spans="1:7" s="20" customFormat="1" x14ac:dyDescent="0.25">
      <c r="A11" s="103">
        <v>1</v>
      </c>
      <c r="B11" s="110">
        <v>2</v>
      </c>
      <c r="C11" s="110">
        <v>3</v>
      </c>
      <c r="D11" s="110">
        <v>4</v>
      </c>
      <c r="E11" s="110">
        <v>5</v>
      </c>
      <c r="F11" s="97" t="s">
        <v>213</v>
      </c>
      <c r="G11" s="97" t="s">
        <v>214</v>
      </c>
    </row>
    <row r="12" spans="1:7" ht="15.75" customHeight="1" x14ac:dyDescent="0.25">
      <c r="A12" s="21" t="s">
        <v>21</v>
      </c>
      <c r="B12" s="179">
        <f t="shared" ref="B12:E12" si="0">B13</f>
        <v>1213253.7199999997</v>
      </c>
      <c r="C12" s="179">
        <f t="shared" si="0"/>
        <v>1252069</v>
      </c>
      <c r="D12" s="179">
        <f t="shared" si="0"/>
        <v>1262962</v>
      </c>
      <c r="E12" s="179">
        <f t="shared" si="0"/>
        <v>1498277.0799999998</v>
      </c>
      <c r="F12" s="99">
        <f>SUM(E12/B12*100)</f>
        <v>123.4924777316982</v>
      </c>
      <c r="G12" s="99">
        <f t="shared" ref="G12:G16" si="1">SUM(E12/D12*100)</f>
        <v>118.63200001266863</v>
      </c>
    </row>
    <row r="13" spans="1:7" ht="27" customHeight="1" x14ac:dyDescent="0.25">
      <c r="A13" s="6" t="s">
        <v>31</v>
      </c>
      <c r="B13" s="40">
        <f t="shared" ref="B13" si="2">B14+B15+B16</f>
        <v>1213253.7199999997</v>
      </c>
      <c r="C13" s="40">
        <f t="shared" ref="C13:E13" si="3">C14+C15+C16</f>
        <v>1252069</v>
      </c>
      <c r="D13" s="40">
        <f t="shared" si="3"/>
        <v>1262962</v>
      </c>
      <c r="E13" s="40">
        <f t="shared" si="3"/>
        <v>1498277.0799999998</v>
      </c>
      <c r="F13" s="99">
        <f t="shared" ref="F13:F16" si="4">SUM(E13/B13*100)</f>
        <v>123.4924777316982</v>
      </c>
      <c r="G13" s="99">
        <f t="shared" si="1"/>
        <v>118.63200001266863</v>
      </c>
    </row>
    <row r="14" spans="1:7" ht="30" customHeight="1" x14ac:dyDescent="0.25">
      <c r="A14" s="31" t="s">
        <v>32</v>
      </c>
      <c r="B14" s="39">
        <v>1180259.43</v>
      </c>
      <c r="C14" s="39">
        <v>1229649</v>
      </c>
      <c r="D14" s="39">
        <v>1238731</v>
      </c>
      <c r="E14" s="40">
        <v>1457947.68</v>
      </c>
      <c r="F14" s="99">
        <f t="shared" si="4"/>
        <v>123.52772983139818</v>
      </c>
      <c r="G14" s="99">
        <f t="shared" si="1"/>
        <v>117.69687526993351</v>
      </c>
    </row>
    <row r="15" spans="1:7" ht="26.45" customHeight="1" x14ac:dyDescent="0.25">
      <c r="A15" s="31" t="s">
        <v>152</v>
      </c>
      <c r="B15" s="38">
        <v>25259.15</v>
      </c>
      <c r="C15" s="38">
        <v>14850</v>
      </c>
      <c r="D15" s="38">
        <v>15850</v>
      </c>
      <c r="E15" s="40">
        <v>25527.94</v>
      </c>
      <c r="F15" s="99">
        <f t="shared" si="4"/>
        <v>101.06412923633611</v>
      </c>
      <c r="G15" s="99">
        <f t="shared" si="1"/>
        <v>161.05955835962143</v>
      </c>
    </row>
    <row r="16" spans="1:7" ht="30.6" customHeight="1" x14ac:dyDescent="0.25">
      <c r="A16" s="31" t="s">
        <v>153</v>
      </c>
      <c r="B16" s="38">
        <v>7735.14</v>
      </c>
      <c r="C16" s="38">
        <v>7570</v>
      </c>
      <c r="D16" s="38">
        <v>8381</v>
      </c>
      <c r="E16" s="40">
        <v>14801.46</v>
      </c>
      <c r="F16" s="99">
        <f t="shared" si="4"/>
        <v>191.35348552191684</v>
      </c>
      <c r="G16" s="99">
        <f t="shared" si="1"/>
        <v>176.60732609473808</v>
      </c>
    </row>
    <row r="17" spans="1:7" x14ac:dyDescent="0.25">
      <c r="A17" s="32"/>
      <c r="B17" s="32"/>
      <c r="C17" s="32"/>
      <c r="D17" s="32"/>
      <c r="E17" s="32"/>
      <c r="F17" s="32"/>
      <c r="G17" s="32"/>
    </row>
    <row r="18" spans="1:7" x14ac:dyDescent="0.25">
      <c r="A18" s="29"/>
      <c r="B18" s="29"/>
      <c r="C18" s="29"/>
      <c r="D18" s="29"/>
    </row>
    <row r="19" spans="1:7" x14ac:dyDescent="0.25">
      <c r="A19" s="29"/>
      <c r="B19" s="29"/>
      <c r="C19" s="29"/>
      <c r="D19" s="29"/>
    </row>
    <row r="20" spans="1:7" x14ac:dyDescent="0.25">
      <c r="A20" s="29"/>
      <c r="B20" s="29"/>
      <c r="C20" s="29"/>
      <c r="D20" s="29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5"/>
  <sheetViews>
    <sheetView tabSelected="1" zoomScale="85" zoomScaleNormal="85" workbookViewId="0">
      <selection activeCell="I1" sqref="I1"/>
    </sheetView>
  </sheetViews>
  <sheetFormatPr defaultRowHeight="15" x14ac:dyDescent="0.25"/>
  <cols>
    <col min="1" max="1" width="22.42578125" style="121" customWidth="1"/>
    <col min="2" max="2" width="25.7109375" customWidth="1"/>
    <col min="3" max="3" width="20.7109375" style="20" customWidth="1"/>
    <col min="4" max="5" width="20.42578125" style="36" customWidth="1"/>
    <col min="6" max="6" width="20.5703125" style="20" customWidth="1"/>
    <col min="7" max="7" width="13" style="20" customWidth="1"/>
    <col min="8" max="8" width="11.5703125" customWidth="1"/>
  </cols>
  <sheetData>
    <row r="1" spans="1:8" ht="49.5" customHeight="1" x14ac:dyDescent="0.25">
      <c r="A1" s="296" t="s">
        <v>203</v>
      </c>
      <c r="B1" s="296"/>
      <c r="C1" s="296"/>
      <c r="D1" s="296"/>
      <c r="E1" s="296"/>
    </row>
    <row r="2" spans="1:8" ht="12" customHeight="1" x14ac:dyDescent="0.25">
      <c r="A2" s="14"/>
      <c r="B2" s="14"/>
      <c r="C2" s="14"/>
      <c r="D2" s="37"/>
      <c r="E2" s="37"/>
    </row>
    <row r="3" spans="1:8" ht="18" customHeight="1" x14ac:dyDescent="0.25">
      <c r="A3" s="296"/>
      <c r="B3" s="296"/>
      <c r="C3" s="296"/>
      <c r="D3" s="296"/>
      <c r="E3" s="296"/>
    </row>
    <row r="4" spans="1:8" ht="18" x14ac:dyDescent="0.25">
      <c r="A4" s="14"/>
      <c r="B4" s="14"/>
      <c r="C4" s="14"/>
      <c r="D4" s="37"/>
      <c r="E4" s="37"/>
    </row>
    <row r="5" spans="1:8" s="20" customFormat="1" ht="7.5" customHeight="1" x14ac:dyDescent="0.25">
      <c r="A5" s="14"/>
      <c r="B5" s="14"/>
      <c r="C5" s="14"/>
    </row>
    <row r="6" spans="1:8" ht="22.5" x14ac:dyDescent="0.25">
      <c r="A6" s="122" t="s">
        <v>23</v>
      </c>
      <c r="B6" s="83" t="s">
        <v>24</v>
      </c>
      <c r="C6" s="81" t="s">
        <v>284</v>
      </c>
      <c r="D6" s="81" t="s">
        <v>201</v>
      </c>
      <c r="E6" s="81" t="s">
        <v>202</v>
      </c>
      <c r="F6" s="83" t="s">
        <v>200</v>
      </c>
      <c r="G6" s="83" t="s">
        <v>196</v>
      </c>
      <c r="H6" s="83" t="s">
        <v>196</v>
      </c>
    </row>
    <row r="7" spans="1:8" s="20" customFormat="1" x14ac:dyDescent="0.25">
      <c r="A7" s="122" t="s">
        <v>216</v>
      </c>
      <c r="B7" s="96">
        <v>1</v>
      </c>
      <c r="C7" s="96">
        <v>2</v>
      </c>
      <c r="D7" s="96">
        <v>3</v>
      </c>
      <c r="E7" s="96">
        <v>4</v>
      </c>
      <c r="F7" s="96">
        <v>5</v>
      </c>
      <c r="G7" s="295" t="s">
        <v>213</v>
      </c>
      <c r="H7" s="295" t="s">
        <v>214</v>
      </c>
    </row>
    <row r="8" spans="1:8" x14ac:dyDescent="0.25">
      <c r="A8" s="114" t="s">
        <v>33</v>
      </c>
      <c r="B8" s="84" t="s">
        <v>26</v>
      </c>
      <c r="C8" s="106"/>
      <c r="D8" s="82"/>
      <c r="E8" s="82"/>
      <c r="F8" s="82"/>
      <c r="G8" s="82"/>
      <c r="H8" s="98"/>
    </row>
    <row r="9" spans="1:8" ht="15.75" x14ac:dyDescent="0.25">
      <c r="A9" s="114" t="s">
        <v>114</v>
      </c>
      <c r="B9" s="84" t="s">
        <v>115</v>
      </c>
      <c r="C9" s="151">
        <f>C10+C109</f>
        <v>1213253.72</v>
      </c>
      <c r="D9" s="151">
        <f>D10+D109</f>
        <v>1252069</v>
      </c>
      <c r="E9" s="151">
        <f>E10+E109</f>
        <v>1262962</v>
      </c>
      <c r="F9" s="151">
        <f>F10+F109</f>
        <v>1498277.0799999998</v>
      </c>
      <c r="G9" s="99">
        <f>SUM(F9/C9*100)</f>
        <v>123.49247773169819</v>
      </c>
      <c r="H9" s="99">
        <f t="shared" ref="H9" si="0">SUM(F9/E9*100)</f>
        <v>118.63200001266863</v>
      </c>
    </row>
    <row r="10" spans="1:8" ht="23.25" customHeight="1" x14ac:dyDescent="0.25">
      <c r="A10" s="114" t="s">
        <v>116</v>
      </c>
      <c r="B10" s="84" t="s">
        <v>117</v>
      </c>
      <c r="C10" s="128">
        <f>C11+C17+C52+C56+C103</f>
        <v>128938.03999999998</v>
      </c>
      <c r="D10" s="128">
        <f t="shared" ref="D10:F10" si="1">D11+D17+D52+D56</f>
        <v>107983</v>
      </c>
      <c r="E10" s="128">
        <f t="shared" si="1"/>
        <v>118876</v>
      </c>
      <c r="F10" s="128">
        <f t="shared" si="1"/>
        <v>135530.83000000002</v>
      </c>
      <c r="G10" s="99">
        <f t="shared" ref="G10:G73" si="2">SUM(F10/C10*100)</f>
        <v>105.11314581794484</v>
      </c>
      <c r="H10" s="98">
        <f t="shared" ref="H10:H68" si="3">SUM(F10/E10*100)</f>
        <v>114.01025438271814</v>
      </c>
    </row>
    <row r="11" spans="1:8" ht="18" customHeight="1" x14ac:dyDescent="0.25">
      <c r="A11" s="116" t="s">
        <v>121</v>
      </c>
      <c r="B11" s="113" t="s">
        <v>98</v>
      </c>
      <c r="C11" s="130">
        <f t="shared" ref="C11" si="4">C13</f>
        <v>300</v>
      </c>
      <c r="D11" s="130">
        <f t="shared" ref="D11:F12" si="5">D13</f>
        <v>0</v>
      </c>
      <c r="E11" s="130">
        <f t="shared" si="5"/>
        <v>1000</v>
      </c>
      <c r="F11" s="130">
        <f t="shared" si="5"/>
        <v>1200</v>
      </c>
      <c r="G11" s="99">
        <f t="shared" si="2"/>
        <v>400</v>
      </c>
      <c r="H11" s="98">
        <f t="shared" si="3"/>
        <v>120</v>
      </c>
    </row>
    <row r="12" spans="1:8" ht="18.75" customHeight="1" x14ac:dyDescent="0.25">
      <c r="A12" s="119" t="s">
        <v>78</v>
      </c>
      <c r="B12" s="95" t="s">
        <v>12</v>
      </c>
      <c r="C12" s="132">
        <f t="shared" ref="C12" si="6">C14</f>
        <v>300</v>
      </c>
      <c r="D12" s="132">
        <f t="shared" ref="D12:E12" si="7">D14</f>
        <v>0</v>
      </c>
      <c r="E12" s="132">
        <f t="shared" si="7"/>
        <v>1000</v>
      </c>
      <c r="F12" s="132">
        <f t="shared" si="5"/>
        <v>1200</v>
      </c>
      <c r="G12" s="99">
        <f t="shared" si="2"/>
        <v>400</v>
      </c>
      <c r="H12" s="98">
        <f t="shared" si="3"/>
        <v>120</v>
      </c>
    </row>
    <row r="13" spans="1:8" ht="26.25" customHeight="1" x14ac:dyDescent="0.25">
      <c r="A13" s="117" t="s">
        <v>97</v>
      </c>
      <c r="B13" s="86" t="s">
        <v>122</v>
      </c>
      <c r="C13" s="131">
        <f t="shared" ref="C13:F13" si="8">C14</f>
        <v>300</v>
      </c>
      <c r="D13" s="134">
        <f t="shared" si="8"/>
        <v>0</v>
      </c>
      <c r="E13" s="131">
        <f t="shared" si="8"/>
        <v>1000</v>
      </c>
      <c r="F13" s="131">
        <f t="shared" si="8"/>
        <v>1200</v>
      </c>
      <c r="G13" s="99">
        <f t="shared" si="2"/>
        <v>400</v>
      </c>
      <c r="H13" s="98">
        <f t="shared" si="3"/>
        <v>120</v>
      </c>
    </row>
    <row r="14" spans="1:8" ht="27" customHeight="1" x14ac:dyDescent="0.25">
      <c r="A14" s="118" t="s">
        <v>123</v>
      </c>
      <c r="B14" s="87" t="s">
        <v>124</v>
      </c>
      <c r="C14" s="136">
        <f t="shared" ref="C14" si="9">C16</f>
        <v>300</v>
      </c>
      <c r="D14" s="135">
        <f t="shared" ref="D14:E14" si="10">D16</f>
        <v>0</v>
      </c>
      <c r="E14" s="136">
        <f t="shared" si="10"/>
        <v>1000</v>
      </c>
      <c r="F14" s="136">
        <f t="shared" ref="F14" si="11">F16</f>
        <v>1200</v>
      </c>
      <c r="G14" s="99">
        <f t="shared" si="2"/>
        <v>400</v>
      </c>
      <c r="H14" s="98">
        <f t="shared" si="3"/>
        <v>120</v>
      </c>
    </row>
    <row r="15" spans="1:8" ht="27" customHeight="1" x14ac:dyDescent="0.25">
      <c r="A15" s="114">
        <v>45</v>
      </c>
      <c r="B15" s="106" t="s">
        <v>143</v>
      </c>
      <c r="C15" s="128">
        <f t="shared" ref="C15:F15" si="12">C16</f>
        <v>300</v>
      </c>
      <c r="D15" s="129">
        <f t="shared" si="12"/>
        <v>0</v>
      </c>
      <c r="E15" s="128">
        <f t="shared" si="12"/>
        <v>1000</v>
      </c>
      <c r="F15" s="128">
        <f t="shared" si="12"/>
        <v>1200</v>
      </c>
      <c r="G15" s="99">
        <f t="shared" si="2"/>
        <v>400</v>
      </c>
      <c r="H15" s="98">
        <f t="shared" si="3"/>
        <v>120</v>
      </c>
    </row>
    <row r="16" spans="1:8" ht="22.5" customHeight="1" x14ac:dyDescent="0.25">
      <c r="A16" s="114">
        <v>4511</v>
      </c>
      <c r="B16" s="89" t="s">
        <v>109</v>
      </c>
      <c r="C16" s="133">
        <v>300</v>
      </c>
      <c r="D16" s="137">
        <v>0</v>
      </c>
      <c r="E16" s="133">
        <v>1000</v>
      </c>
      <c r="F16" s="133">
        <v>1200</v>
      </c>
      <c r="G16" s="99">
        <f t="shared" si="2"/>
        <v>400</v>
      </c>
      <c r="H16" s="98">
        <f t="shared" si="3"/>
        <v>120</v>
      </c>
    </row>
    <row r="17" spans="1:8" ht="22.5" customHeight="1" x14ac:dyDescent="0.25">
      <c r="A17" s="116" t="s">
        <v>70</v>
      </c>
      <c r="B17" s="85" t="s">
        <v>35</v>
      </c>
      <c r="C17" s="138">
        <f>C18</f>
        <v>93234.999999999971</v>
      </c>
      <c r="D17" s="138">
        <f>D18</f>
        <v>107213</v>
      </c>
      <c r="E17" s="138">
        <f t="shared" ref="E17:F17" si="13">E18</f>
        <v>110295</v>
      </c>
      <c r="F17" s="138">
        <f t="shared" si="13"/>
        <v>110295</v>
      </c>
      <c r="G17" s="99">
        <f t="shared" si="2"/>
        <v>118.29784952003007</v>
      </c>
      <c r="H17" s="98">
        <f t="shared" si="3"/>
        <v>100</v>
      </c>
    </row>
    <row r="18" spans="1:8" ht="23.25" customHeight="1" x14ac:dyDescent="0.25">
      <c r="A18" s="117" t="s">
        <v>34</v>
      </c>
      <c r="B18" s="86" t="s">
        <v>99</v>
      </c>
      <c r="C18" s="131">
        <f>C19+C46</f>
        <v>93234.999999999971</v>
      </c>
      <c r="D18" s="131">
        <f>D19+D46</f>
        <v>107213</v>
      </c>
      <c r="E18" s="131">
        <f t="shared" ref="E18:F18" si="14">E19+E46</f>
        <v>110295</v>
      </c>
      <c r="F18" s="131">
        <f t="shared" si="14"/>
        <v>110295</v>
      </c>
      <c r="G18" s="99">
        <f t="shared" si="2"/>
        <v>118.29784952003007</v>
      </c>
      <c r="H18" s="98">
        <f t="shared" si="3"/>
        <v>100</v>
      </c>
    </row>
    <row r="19" spans="1:8" ht="17.25" customHeight="1" x14ac:dyDescent="0.25">
      <c r="A19" s="120" t="s">
        <v>36</v>
      </c>
      <c r="B19" s="90" t="s">
        <v>15</v>
      </c>
      <c r="C19" s="139">
        <f>C20</f>
        <v>86110.999999999971</v>
      </c>
      <c r="D19" s="139">
        <f>D20</f>
        <v>99875</v>
      </c>
      <c r="E19" s="139">
        <f>E20</f>
        <v>101172</v>
      </c>
      <c r="F19" s="139">
        <f t="shared" ref="F19" si="15">F20</f>
        <v>101172</v>
      </c>
      <c r="G19" s="99">
        <f t="shared" si="2"/>
        <v>117.49021611640794</v>
      </c>
      <c r="H19" s="98">
        <f t="shared" si="3"/>
        <v>100</v>
      </c>
    </row>
    <row r="20" spans="1:8" ht="24" customHeight="1" x14ac:dyDescent="0.25">
      <c r="A20" s="119" t="s">
        <v>37</v>
      </c>
      <c r="B20" s="88" t="s">
        <v>38</v>
      </c>
      <c r="C20" s="132">
        <f>C21+C44</f>
        <v>86110.999999999971</v>
      </c>
      <c r="D20" s="132">
        <f>D21+D44</f>
        <v>99875</v>
      </c>
      <c r="E20" s="132">
        <f>E21+E44</f>
        <v>101172</v>
      </c>
      <c r="F20" s="132">
        <f t="shared" ref="F20" si="16">F21+F44</f>
        <v>101172</v>
      </c>
      <c r="G20" s="99">
        <f t="shared" si="2"/>
        <v>117.49021611640794</v>
      </c>
      <c r="H20" s="98">
        <f t="shared" si="3"/>
        <v>100</v>
      </c>
    </row>
    <row r="21" spans="1:8" x14ac:dyDescent="0.25">
      <c r="A21" s="114">
        <v>32</v>
      </c>
      <c r="B21" s="84" t="s">
        <v>25</v>
      </c>
      <c r="C21" s="128">
        <f>SUM(C22:C43)</f>
        <v>85574.659999999974</v>
      </c>
      <c r="D21" s="128">
        <f>SUM(D22:D43)</f>
        <v>99325</v>
      </c>
      <c r="E21" s="128">
        <f>SUM(E22:E43)</f>
        <v>100455</v>
      </c>
      <c r="F21" s="128">
        <f t="shared" ref="F21" si="17">SUM(F22:F43)</f>
        <v>100455</v>
      </c>
      <c r="G21" s="99">
        <f t="shared" si="2"/>
        <v>117.38872231569488</v>
      </c>
      <c r="H21" s="98">
        <f t="shared" si="3"/>
        <v>100</v>
      </c>
    </row>
    <row r="22" spans="1:8" x14ac:dyDescent="0.25">
      <c r="A22" s="115">
        <v>3211</v>
      </c>
      <c r="B22" s="89" t="s">
        <v>39</v>
      </c>
      <c r="C22" s="140">
        <v>5878.75</v>
      </c>
      <c r="D22" s="140">
        <v>4000</v>
      </c>
      <c r="E22" s="140">
        <v>4500</v>
      </c>
      <c r="F22" s="140">
        <v>7117.74</v>
      </c>
      <c r="G22" s="99">
        <f t="shared" si="2"/>
        <v>121.07573889007017</v>
      </c>
      <c r="H22" s="98">
        <f t="shared" si="3"/>
        <v>158.172</v>
      </c>
    </row>
    <row r="23" spans="1:8" ht="22.5" x14ac:dyDescent="0.25">
      <c r="A23" s="115">
        <v>3212</v>
      </c>
      <c r="B23" s="89" t="s">
        <v>41</v>
      </c>
      <c r="C23" s="140">
        <v>53035.85</v>
      </c>
      <c r="D23" s="140">
        <v>57845</v>
      </c>
      <c r="E23" s="140">
        <v>54245</v>
      </c>
      <c r="F23" s="140">
        <v>49275.23</v>
      </c>
      <c r="G23" s="99">
        <f t="shared" si="2"/>
        <v>92.90928683145458</v>
      </c>
      <c r="H23" s="98">
        <f t="shared" si="3"/>
        <v>90.838289243248227</v>
      </c>
    </row>
    <row r="24" spans="1:8" x14ac:dyDescent="0.25">
      <c r="A24" s="115">
        <v>3213</v>
      </c>
      <c r="B24" s="89" t="s">
        <v>42</v>
      </c>
      <c r="C24" s="140">
        <v>263.44</v>
      </c>
      <c r="D24" s="140">
        <v>600</v>
      </c>
      <c r="E24" s="140">
        <v>600</v>
      </c>
      <c r="F24" s="140">
        <v>1311.99</v>
      </c>
      <c r="G24" s="99">
        <f t="shared" si="2"/>
        <v>498.02232007288188</v>
      </c>
      <c r="H24" s="98">
        <f t="shared" si="3"/>
        <v>218.66500000000002</v>
      </c>
    </row>
    <row r="25" spans="1:8" ht="22.5" x14ac:dyDescent="0.25">
      <c r="A25" s="115">
        <v>3214</v>
      </c>
      <c r="B25" s="89" t="s">
        <v>43</v>
      </c>
      <c r="C25" s="140">
        <v>0</v>
      </c>
      <c r="D25" s="140">
        <v>60</v>
      </c>
      <c r="E25" s="140">
        <v>60</v>
      </c>
      <c r="F25" s="140">
        <v>0</v>
      </c>
      <c r="G25" s="99" t="e">
        <f t="shared" si="2"/>
        <v>#DIV/0!</v>
      </c>
      <c r="H25" s="98">
        <f t="shared" si="3"/>
        <v>0</v>
      </c>
    </row>
    <row r="26" spans="1:8" ht="19.5" customHeight="1" x14ac:dyDescent="0.25">
      <c r="A26" s="115">
        <v>3221</v>
      </c>
      <c r="B26" s="89" t="s">
        <v>44</v>
      </c>
      <c r="C26" s="140">
        <v>9499.0400000000009</v>
      </c>
      <c r="D26" s="140">
        <v>7000</v>
      </c>
      <c r="E26" s="140">
        <v>7000</v>
      </c>
      <c r="F26" s="140">
        <v>8565.99</v>
      </c>
      <c r="G26" s="99">
        <f t="shared" si="2"/>
        <v>90.177428455928165</v>
      </c>
      <c r="H26" s="98">
        <f t="shared" si="3"/>
        <v>122.3712857142857</v>
      </c>
    </row>
    <row r="27" spans="1:8" x14ac:dyDescent="0.25">
      <c r="A27" s="115">
        <v>3222</v>
      </c>
      <c r="B27" s="89" t="s">
        <v>120</v>
      </c>
      <c r="C27" s="140">
        <v>60.66</v>
      </c>
      <c r="D27" s="140">
        <v>60</v>
      </c>
      <c r="E27" s="140">
        <v>260</v>
      </c>
      <c r="F27" s="140">
        <v>391.7</v>
      </c>
      <c r="G27" s="99">
        <f t="shared" si="2"/>
        <v>645.7303000329706</v>
      </c>
      <c r="H27" s="98">
        <f t="shared" si="3"/>
        <v>150.65384615384616</v>
      </c>
    </row>
    <row r="28" spans="1:8" x14ac:dyDescent="0.25">
      <c r="A28" s="115">
        <v>3223</v>
      </c>
      <c r="B28" s="89" t="s">
        <v>45</v>
      </c>
      <c r="C28" s="140">
        <v>591.55999999999995</v>
      </c>
      <c r="D28" s="140">
        <v>14000</v>
      </c>
      <c r="E28" s="140">
        <v>17797</v>
      </c>
      <c r="F28" s="140">
        <v>17174.37</v>
      </c>
      <c r="G28" s="99">
        <f t="shared" si="2"/>
        <v>2903.2338224355944</v>
      </c>
      <c r="H28" s="98">
        <f t="shared" si="3"/>
        <v>96.50148901500252</v>
      </c>
    </row>
    <row r="29" spans="1:8" x14ac:dyDescent="0.25">
      <c r="A29" s="115">
        <v>3225</v>
      </c>
      <c r="B29" s="89" t="s">
        <v>46</v>
      </c>
      <c r="C29" s="140">
        <v>380</v>
      </c>
      <c r="D29" s="140">
        <v>300</v>
      </c>
      <c r="E29" s="140">
        <v>1290</v>
      </c>
      <c r="F29" s="140">
        <v>516.73</v>
      </c>
      <c r="G29" s="99">
        <f t="shared" si="2"/>
        <v>135.98157894736843</v>
      </c>
      <c r="H29" s="98">
        <f t="shared" si="3"/>
        <v>40.056589147286829</v>
      </c>
    </row>
    <row r="30" spans="1:8" ht="22.5" x14ac:dyDescent="0.25">
      <c r="A30" s="115">
        <v>3227</v>
      </c>
      <c r="B30" s="89" t="s">
        <v>47</v>
      </c>
      <c r="C30" s="140">
        <v>0</v>
      </c>
      <c r="D30" s="140">
        <v>200</v>
      </c>
      <c r="E30" s="140">
        <v>330</v>
      </c>
      <c r="F30" s="140">
        <v>822.02</v>
      </c>
      <c r="G30" s="99" t="e">
        <f t="shared" si="2"/>
        <v>#DIV/0!</v>
      </c>
      <c r="H30" s="98">
        <f t="shared" si="3"/>
        <v>249.09696969696969</v>
      </c>
    </row>
    <row r="31" spans="1:8" x14ac:dyDescent="0.25">
      <c r="A31" s="115">
        <v>3231</v>
      </c>
      <c r="B31" s="89" t="s">
        <v>48</v>
      </c>
      <c r="C31" s="140">
        <v>1560.01</v>
      </c>
      <c r="D31" s="140">
        <v>1300</v>
      </c>
      <c r="E31" s="140">
        <v>1300</v>
      </c>
      <c r="F31" s="140">
        <v>1805.41</v>
      </c>
      <c r="G31" s="99">
        <f t="shared" si="2"/>
        <v>115.73066839315133</v>
      </c>
      <c r="H31" s="98">
        <f t="shared" si="3"/>
        <v>138.87769230769231</v>
      </c>
    </row>
    <row r="32" spans="1:8" x14ac:dyDescent="0.25">
      <c r="A32" s="115">
        <v>3233</v>
      </c>
      <c r="B32" s="89" t="s">
        <v>49</v>
      </c>
      <c r="C32" s="140">
        <v>859.98</v>
      </c>
      <c r="D32" s="140">
        <v>1600</v>
      </c>
      <c r="E32" s="140">
        <v>1600</v>
      </c>
      <c r="F32" s="140">
        <v>900</v>
      </c>
      <c r="G32" s="99">
        <f t="shared" si="2"/>
        <v>104.65359659526965</v>
      </c>
      <c r="H32" s="98">
        <f t="shared" si="3"/>
        <v>56.25</v>
      </c>
    </row>
    <row r="33" spans="1:8" x14ac:dyDescent="0.25">
      <c r="A33" s="115">
        <v>3234</v>
      </c>
      <c r="B33" s="89" t="s">
        <v>50</v>
      </c>
      <c r="C33" s="140">
        <v>2851.51</v>
      </c>
      <c r="D33" s="140">
        <v>3000</v>
      </c>
      <c r="E33" s="140">
        <v>3000</v>
      </c>
      <c r="F33" s="140">
        <v>3294.2</v>
      </c>
      <c r="G33" s="99">
        <f t="shared" si="2"/>
        <v>115.5247570585409</v>
      </c>
      <c r="H33" s="98">
        <f t="shared" si="3"/>
        <v>109.80666666666666</v>
      </c>
    </row>
    <row r="34" spans="1:8" x14ac:dyDescent="0.25">
      <c r="A34" s="115">
        <v>3235</v>
      </c>
      <c r="B34" s="89" t="s">
        <v>51</v>
      </c>
      <c r="C34" s="140">
        <v>1592.76</v>
      </c>
      <c r="D34" s="140">
        <v>1600</v>
      </c>
      <c r="E34" s="140">
        <v>1600</v>
      </c>
      <c r="F34" s="140">
        <v>2642.76</v>
      </c>
      <c r="G34" s="99">
        <f t="shared" si="2"/>
        <v>165.92330294582987</v>
      </c>
      <c r="H34" s="98">
        <f t="shared" si="3"/>
        <v>165.17250000000001</v>
      </c>
    </row>
    <row r="35" spans="1:8" x14ac:dyDescent="0.25">
      <c r="A35" s="115">
        <v>3236</v>
      </c>
      <c r="B35" s="89" t="s">
        <v>52</v>
      </c>
      <c r="C35" s="140">
        <v>3016.93</v>
      </c>
      <c r="D35" s="140">
        <v>3300</v>
      </c>
      <c r="E35" s="140">
        <v>3138</v>
      </c>
      <c r="F35" s="140">
        <v>3189.77</v>
      </c>
      <c r="G35" s="99">
        <f t="shared" si="2"/>
        <v>105.72900266164611</v>
      </c>
      <c r="H35" s="98">
        <f t="shared" si="3"/>
        <v>101.6497769279796</v>
      </c>
    </row>
    <row r="36" spans="1:8" x14ac:dyDescent="0.25">
      <c r="A36" s="115">
        <v>3237</v>
      </c>
      <c r="B36" s="89" t="s">
        <v>53</v>
      </c>
      <c r="C36" s="140">
        <v>0</v>
      </c>
      <c r="D36" s="140">
        <v>60</v>
      </c>
      <c r="E36" s="140">
        <v>20</v>
      </c>
      <c r="F36" s="140">
        <v>0</v>
      </c>
      <c r="G36" s="99" t="e">
        <f t="shared" si="2"/>
        <v>#DIV/0!</v>
      </c>
      <c r="H36" s="98">
        <f t="shared" si="3"/>
        <v>0</v>
      </c>
    </row>
    <row r="37" spans="1:8" x14ac:dyDescent="0.25">
      <c r="A37" s="115">
        <v>3238</v>
      </c>
      <c r="B37" s="89" t="s">
        <v>54</v>
      </c>
      <c r="C37" s="140">
        <v>3452.88</v>
      </c>
      <c r="D37" s="140">
        <v>2500</v>
      </c>
      <c r="E37" s="140">
        <v>2150</v>
      </c>
      <c r="F37" s="140">
        <v>1719.25</v>
      </c>
      <c r="G37" s="99">
        <f t="shared" si="2"/>
        <v>49.791768031324573</v>
      </c>
      <c r="H37" s="98">
        <f t="shared" si="3"/>
        <v>79.965116279069775</v>
      </c>
    </row>
    <row r="38" spans="1:8" x14ac:dyDescent="0.25">
      <c r="A38" s="115">
        <v>3239</v>
      </c>
      <c r="B38" s="89" t="s">
        <v>55</v>
      </c>
      <c r="C38" s="140">
        <v>819.08</v>
      </c>
      <c r="D38" s="140">
        <v>200</v>
      </c>
      <c r="E38" s="140">
        <v>200</v>
      </c>
      <c r="F38" s="140">
        <v>92.88</v>
      </c>
      <c r="G38" s="99">
        <f t="shared" si="2"/>
        <v>11.339551692142402</v>
      </c>
      <c r="H38" s="98">
        <f t="shared" si="3"/>
        <v>46.44</v>
      </c>
    </row>
    <row r="39" spans="1:8" x14ac:dyDescent="0.25">
      <c r="A39" s="115">
        <v>3292</v>
      </c>
      <c r="B39" s="89" t="s">
        <v>56</v>
      </c>
      <c r="C39" s="140">
        <v>1191.3699999999999</v>
      </c>
      <c r="D39" s="140">
        <v>1350</v>
      </c>
      <c r="E39" s="140">
        <v>1015</v>
      </c>
      <c r="F39" s="140">
        <v>413.69</v>
      </c>
      <c r="G39" s="99">
        <f t="shared" si="2"/>
        <v>34.723889303910624</v>
      </c>
      <c r="H39" s="98">
        <f t="shared" si="3"/>
        <v>40.757635467980293</v>
      </c>
    </row>
    <row r="40" spans="1:8" x14ac:dyDescent="0.25">
      <c r="A40" s="115">
        <v>3293</v>
      </c>
      <c r="B40" s="89" t="s">
        <v>57</v>
      </c>
      <c r="C40" s="140">
        <v>132.29</v>
      </c>
      <c r="D40" s="140">
        <v>130</v>
      </c>
      <c r="E40" s="140">
        <v>130</v>
      </c>
      <c r="F40" s="140">
        <v>732</v>
      </c>
      <c r="G40" s="99">
        <f t="shared" si="2"/>
        <v>553.32980572983604</v>
      </c>
      <c r="H40" s="98">
        <f t="shared" si="3"/>
        <v>563.07692307692309</v>
      </c>
    </row>
    <row r="41" spans="1:8" x14ac:dyDescent="0.25">
      <c r="A41" s="115">
        <v>3294</v>
      </c>
      <c r="B41" s="89" t="s">
        <v>58</v>
      </c>
      <c r="C41" s="140">
        <v>48.27</v>
      </c>
      <c r="D41" s="140">
        <v>60</v>
      </c>
      <c r="E41" s="140">
        <v>60</v>
      </c>
      <c r="F41" s="140">
        <v>60</v>
      </c>
      <c r="G41" s="99">
        <f t="shared" si="2"/>
        <v>124.30080795525168</v>
      </c>
      <c r="H41" s="98">
        <f t="shared" si="3"/>
        <v>100</v>
      </c>
    </row>
    <row r="42" spans="1:8" x14ac:dyDescent="0.25">
      <c r="A42" s="115">
        <v>3295</v>
      </c>
      <c r="B42" s="89" t="s">
        <v>59</v>
      </c>
      <c r="C42" s="140">
        <v>280.37</v>
      </c>
      <c r="D42" s="140">
        <v>60</v>
      </c>
      <c r="E42" s="140">
        <v>60</v>
      </c>
      <c r="F42" s="140">
        <v>0</v>
      </c>
      <c r="G42" s="99">
        <f t="shared" si="2"/>
        <v>0</v>
      </c>
      <c r="H42" s="98">
        <f t="shared" si="3"/>
        <v>0</v>
      </c>
    </row>
    <row r="43" spans="1:8" ht="22.5" x14ac:dyDescent="0.25">
      <c r="A43" s="115">
        <v>3299</v>
      </c>
      <c r="B43" s="89" t="s">
        <v>60</v>
      </c>
      <c r="C43" s="140">
        <v>59.91</v>
      </c>
      <c r="D43" s="140">
        <v>100</v>
      </c>
      <c r="E43" s="140">
        <v>100</v>
      </c>
      <c r="F43" s="140">
        <v>429.27</v>
      </c>
      <c r="G43" s="99">
        <f t="shared" si="2"/>
        <v>716.52478718077111</v>
      </c>
      <c r="H43" s="98">
        <f t="shared" si="3"/>
        <v>429.27</v>
      </c>
    </row>
    <row r="44" spans="1:8" x14ac:dyDescent="0.25">
      <c r="A44" s="115">
        <v>34</v>
      </c>
      <c r="B44" s="84" t="s">
        <v>144</v>
      </c>
      <c r="C44" s="142">
        <f>C45</f>
        <v>536.34</v>
      </c>
      <c r="D44" s="142">
        <f>D45</f>
        <v>550</v>
      </c>
      <c r="E44" s="141">
        <f>E45</f>
        <v>717</v>
      </c>
      <c r="F44" s="141">
        <f t="shared" ref="F44" si="18">F45</f>
        <v>717</v>
      </c>
      <c r="G44" s="99">
        <f t="shared" si="2"/>
        <v>133.68385725472646</v>
      </c>
      <c r="H44" s="98">
        <f t="shared" si="3"/>
        <v>100</v>
      </c>
    </row>
    <row r="45" spans="1:8" ht="23.25" customHeight="1" x14ac:dyDescent="0.25">
      <c r="A45" s="115">
        <v>3431</v>
      </c>
      <c r="B45" s="89" t="s">
        <v>61</v>
      </c>
      <c r="C45" s="140">
        <v>536.34</v>
      </c>
      <c r="D45" s="140">
        <v>550</v>
      </c>
      <c r="E45" s="140">
        <v>717</v>
      </c>
      <c r="F45" s="140">
        <v>717</v>
      </c>
      <c r="G45" s="99">
        <f t="shared" si="2"/>
        <v>133.68385725472646</v>
      </c>
      <c r="H45" s="98">
        <f t="shared" si="3"/>
        <v>100</v>
      </c>
    </row>
    <row r="46" spans="1:8" ht="33.75" x14ac:dyDescent="0.25">
      <c r="A46" s="120" t="s">
        <v>40</v>
      </c>
      <c r="B46" s="90" t="s">
        <v>64</v>
      </c>
      <c r="C46" s="139">
        <f t="shared" ref="C46:E47" si="19">C47</f>
        <v>7124</v>
      </c>
      <c r="D46" s="139">
        <f t="shared" si="19"/>
        <v>7338</v>
      </c>
      <c r="E46" s="139">
        <f t="shared" si="19"/>
        <v>9123</v>
      </c>
      <c r="F46" s="139">
        <f t="shared" ref="F46:F47" si="20">F47</f>
        <v>9123</v>
      </c>
      <c r="G46" s="99">
        <f t="shared" si="2"/>
        <v>128.06007860752388</v>
      </c>
      <c r="H46" s="98">
        <f t="shared" si="3"/>
        <v>100</v>
      </c>
    </row>
    <row r="47" spans="1:8" ht="21.75" customHeight="1" x14ac:dyDescent="0.25">
      <c r="A47" s="119" t="s">
        <v>37</v>
      </c>
      <c r="B47" s="88" t="s">
        <v>38</v>
      </c>
      <c r="C47" s="132">
        <f t="shared" si="19"/>
        <v>7124</v>
      </c>
      <c r="D47" s="132">
        <f t="shared" si="19"/>
        <v>7338</v>
      </c>
      <c r="E47" s="132">
        <f t="shared" si="19"/>
        <v>9123</v>
      </c>
      <c r="F47" s="132">
        <f t="shared" si="20"/>
        <v>9123</v>
      </c>
      <c r="G47" s="99">
        <f t="shared" si="2"/>
        <v>128.06007860752388</v>
      </c>
      <c r="H47" s="98">
        <f t="shared" si="3"/>
        <v>100</v>
      </c>
    </row>
    <row r="48" spans="1:8" x14ac:dyDescent="0.25">
      <c r="A48" s="115">
        <v>32</v>
      </c>
      <c r="B48" s="84" t="s">
        <v>25</v>
      </c>
      <c r="C48" s="128">
        <f>C49+C50+C51</f>
        <v>7124</v>
      </c>
      <c r="D48" s="128">
        <f>D49+D50+D51</f>
        <v>7338</v>
      </c>
      <c r="E48" s="128">
        <f>E49+E50+E51</f>
        <v>9123</v>
      </c>
      <c r="F48" s="128">
        <f t="shared" ref="F48" si="21">F49+F50+F51</f>
        <v>9123</v>
      </c>
      <c r="G48" s="99">
        <f t="shared" si="2"/>
        <v>128.06007860752388</v>
      </c>
      <c r="H48" s="98">
        <f t="shared" si="3"/>
        <v>100</v>
      </c>
    </row>
    <row r="49" spans="1:8" ht="21" customHeight="1" x14ac:dyDescent="0.25">
      <c r="A49" s="115">
        <v>3224</v>
      </c>
      <c r="B49" s="89" t="s">
        <v>62</v>
      </c>
      <c r="C49" s="140">
        <v>3492.66</v>
      </c>
      <c r="D49" s="140">
        <v>3138</v>
      </c>
      <c r="E49" s="140">
        <v>4338</v>
      </c>
      <c r="F49" s="140">
        <v>4338</v>
      </c>
      <c r="G49" s="99">
        <f t="shared" si="2"/>
        <v>124.2033292676642</v>
      </c>
      <c r="H49" s="98">
        <f t="shared" si="3"/>
        <v>100</v>
      </c>
    </row>
    <row r="50" spans="1:8" ht="21.75" customHeight="1" x14ac:dyDescent="0.25">
      <c r="A50" s="115">
        <v>3232</v>
      </c>
      <c r="B50" s="89" t="s">
        <v>63</v>
      </c>
      <c r="C50" s="133">
        <v>3493.84</v>
      </c>
      <c r="D50" s="133">
        <v>3000</v>
      </c>
      <c r="E50" s="133">
        <v>3500</v>
      </c>
      <c r="F50" s="133">
        <v>3500</v>
      </c>
      <c r="G50" s="99">
        <f t="shared" si="2"/>
        <v>100.1763103061388</v>
      </c>
      <c r="H50" s="98">
        <f t="shared" si="3"/>
        <v>100</v>
      </c>
    </row>
    <row r="51" spans="1:8" x14ac:dyDescent="0.25">
      <c r="A51" s="115">
        <v>3237</v>
      </c>
      <c r="B51" s="89" t="s">
        <v>53</v>
      </c>
      <c r="C51" s="140">
        <v>137.5</v>
      </c>
      <c r="D51" s="140">
        <v>1200</v>
      </c>
      <c r="E51" s="140">
        <v>1285</v>
      </c>
      <c r="F51" s="140">
        <v>1285</v>
      </c>
      <c r="G51" s="99">
        <f t="shared" si="2"/>
        <v>934.54545454545462</v>
      </c>
      <c r="H51" s="98">
        <f t="shared" si="3"/>
        <v>100</v>
      </c>
    </row>
    <row r="52" spans="1:8" ht="14.25" customHeight="1" x14ac:dyDescent="0.25">
      <c r="A52" s="120" t="s">
        <v>101</v>
      </c>
      <c r="B52" s="90" t="s">
        <v>102</v>
      </c>
      <c r="C52" s="139">
        <f t="shared" ref="C52:F52" si="22">C53</f>
        <v>20104</v>
      </c>
      <c r="D52" s="139">
        <f t="shared" si="22"/>
        <v>0</v>
      </c>
      <c r="E52" s="139">
        <f t="shared" si="22"/>
        <v>6000</v>
      </c>
      <c r="F52" s="139">
        <f t="shared" si="22"/>
        <v>4332.5</v>
      </c>
      <c r="G52" s="99">
        <f t="shared" si="2"/>
        <v>21.550437723836051</v>
      </c>
      <c r="H52" s="98">
        <f t="shared" si="3"/>
        <v>72.208333333333329</v>
      </c>
    </row>
    <row r="53" spans="1:8" x14ac:dyDescent="0.25">
      <c r="A53" s="119" t="s">
        <v>103</v>
      </c>
      <c r="B53" s="88" t="s">
        <v>12</v>
      </c>
      <c r="C53" s="132">
        <f t="shared" ref="C53" si="23">C55</f>
        <v>20104</v>
      </c>
      <c r="D53" s="132">
        <f t="shared" ref="D53" si="24">D55</f>
        <v>0</v>
      </c>
      <c r="E53" s="132">
        <f t="shared" ref="E53" si="25">E55</f>
        <v>6000</v>
      </c>
      <c r="F53" s="132">
        <f t="shared" ref="F53" si="26">F55</f>
        <v>4332.5</v>
      </c>
      <c r="G53" s="99">
        <f t="shared" si="2"/>
        <v>21.550437723836051</v>
      </c>
      <c r="H53" s="98">
        <f t="shared" si="3"/>
        <v>72.208333333333329</v>
      </c>
    </row>
    <row r="54" spans="1:8" x14ac:dyDescent="0.25">
      <c r="A54" s="114">
        <v>32</v>
      </c>
      <c r="B54" s="84" t="s">
        <v>25</v>
      </c>
      <c r="C54" s="128">
        <f t="shared" ref="C54:F54" si="27">C55</f>
        <v>20104</v>
      </c>
      <c r="D54" s="128">
        <f t="shared" si="27"/>
        <v>0</v>
      </c>
      <c r="E54" s="128">
        <f t="shared" si="27"/>
        <v>6000</v>
      </c>
      <c r="F54" s="128">
        <f t="shared" si="27"/>
        <v>4332.5</v>
      </c>
      <c r="G54" s="99">
        <f t="shared" si="2"/>
        <v>21.550437723836051</v>
      </c>
      <c r="H54" s="98">
        <f t="shared" si="3"/>
        <v>72.208333333333329</v>
      </c>
    </row>
    <row r="55" spans="1:8" x14ac:dyDescent="0.25">
      <c r="A55" s="115">
        <v>3223</v>
      </c>
      <c r="B55" s="89" t="s">
        <v>45</v>
      </c>
      <c r="C55" s="140">
        <v>20104</v>
      </c>
      <c r="D55" s="140">
        <v>0</v>
      </c>
      <c r="E55" s="140">
        <v>6000</v>
      </c>
      <c r="F55" s="140">
        <v>4332.5</v>
      </c>
      <c r="G55" s="99">
        <f t="shared" si="2"/>
        <v>21.550437723836051</v>
      </c>
      <c r="H55" s="98">
        <f t="shared" si="3"/>
        <v>72.208333333333329</v>
      </c>
    </row>
    <row r="56" spans="1:8" ht="22.5" x14ac:dyDescent="0.25">
      <c r="A56" s="116" t="s">
        <v>110</v>
      </c>
      <c r="B56" s="85" t="s">
        <v>111</v>
      </c>
      <c r="C56" s="130">
        <f>C57+C89</f>
        <v>14699.04</v>
      </c>
      <c r="D56" s="130">
        <f>D57</f>
        <v>770</v>
      </c>
      <c r="E56" s="130">
        <f>E57</f>
        <v>1581</v>
      </c>
      <c r="F56" s="130">
        <f t="shared" ref="F56" si="28">F57</f>
        <v>19703.330000000002</v>
      </c>
      <c r="G56" s="99">
        <f t="shared" si="2"/>
        <v>134.04501246339896</v>
      </c>
      <c r="H56" s="98">
        <f t="shared" si="3"/>
        <v>1246.2574320050601</v>
      </c>
    </row>
    <row r="57" spans="1:8" ht="23.25" customHeight="1" x14ac:dyDescent="0.25">
      <c r="A57" s="117" t="s">
        <v>112</v>
      </c>
      <c r="B57" s="86" t="s">
        <v>113</v>
      </c>
      <c r="C57" s="143">
        <f>C58+C62+C66</f>
        <v>869.78</v>
      </c>
      <c r="D57" s="143">
        <f>D58+D62+D66+D70+D89</f>
        <v>770</v>
      </c>
      <c r="E57" s="143">
        <f>E58+E62+E66+E70+E89</f>
        <v>1581</v>
      </c>
      <c r="F57" s="143">
        <f>F58+F62+F66+F70+F89</f>
        <v>19703.330000000002</v>
      </c>
      <c r="G57" s="99">
        <f t="shared" si="2"/>
        <v>2265.3234151164665</v>
      </c>
      <c r="H57" s="98">
        <f t="shared" si="3"/>
        <v>1246.2574320050601</v>
      </c>
    </row>
    <row r="58" spans="1:8" ht="18.75" customHeight="1" x14ac:dyDescent="0.25">
      <c r="A58" s="118" t="s">
        <v>87</v>
      </c>
      <c r="B58" s="87" t="s">
        <v>88</v>
      </c>
      <c r="C58" s="136">
        <f t="shared" ref="C58:D60" si="29">C59</f>
        <v>238.9</v>
      </c>
      <c r="D58" s="136">
        <f t="shared" si="29"/>
        <v>239</v>
      </c>
      <c r="E58" s="136">
        <f t="shared" ref="E58:F60" si="30">E59</f>
        <v>350</v>
      </c>
      <c r="F58" s="136">
        <f t="shared" si="30"/>
        <v>350</v>
      </c>
      <c r="G58" s="99">
        <f t="shared" si="2"/>
        <v>146.50481372959396</v>
      </c>
      <c r="H58" s="98">
        <f t="shared" si="3"/>
        <v>100</v>
      </c>
    </row>
    <row r="59" spans="1:8" x14ac:dyDescent="0.25">
      <c r="A59" s="119" t="s">
        <v>103</v>
      </c>
      <c r="B59" s="88" t="s">
        <v>12</v>
      </c>
      <c r="C59" s="132">
        <f t="shared" si="29"/>
        <v>238.9</v>
      </c>
      <c r="D59" s="132">
        <f t="shared" si="29"/>
        <v>239</v>
      </c>
      <c r="E59" s="132">
        <f t="shared" si="30"/>
        <v>350</v>
      </c>
      <c r="F59" s="132">
        <f t="shared" si="30"/>
        <v>350</v>
      </c>
      <c r="G59" s="99">
        <f t="shared" si="2"/>
        <v>146.50481372959396</v>
      </c>
      <c r="H59" s="98">
        <f t="shared" si="3"/>
        <v>100</v>
      </c>
    </row>
    <row r="60" spans="1:8" x14ac:dyDescent="0.25">
      <c r="A60" s="114">
        <v>32</v>
      </c>
      <c r="B60" s="84" t="s">
        <v>25</v>
      </c>
      <c r="C60" s="128">
        <f t="shared" si="29"/>
        <v>238.9</v>
      </c>
      <c r="D60" s="128">
        <f t="shared" si="29"/>
        <v>239</v>
      </c>
      <c r="E60" s="128">
        <f t="shared" si="30"/>
        <v>350</v>
      </c>
      <c r="F60" s="128">
        <f t="shared" si="30"/>
        <v>350</v>
      </c>
      <c r="G60" s="99">
        <f t="shared" si="2"/>
        <v>146.50481372959396</v>
      </c>
      <c r="H60" s="98">
        <f t="shared" si="3"/>
        <v>100</v>
      </c>
    </row>
    <row r="61" spans="1:8" ht="22.5" x14ac:dyDescent="0.25">
      <c r="A61" s="115">
        <v>3299</v>
      </c>
      <c r="B61" s="89" t="s">
        <v>60</v>
      </c>
      <c r="C61" s="133">
        <v>238.9</v>
      </c>
      <c r="D61" s="133">
        <v>239</v>
      </c>
      <c r="E61" s="133">
        <v>350</v>
      </c>
      <c r="F61" s="133">
        <v>350</v>
      </c>
      <c r="G61" s="99">
        <f t="shared" si="2"/>
        <v>146.50481372959396</v>
      </c>
      <c r="H61" s="98">
        <f t="shared" si="3"/>
        <v>100</v>
      </c>
    </row>
    <row r="62" spans="1:8" s="20" customFormat="1" ht="22.5" x14ac:dyDescent="0.25">
      <c r="A62" s="118" t="s">
        <v>204</v>
      </c>
      <c r="B62" s="104" t="s">
        <v>205</v>
      </c>
      <c r="C62" s="136">
        <f t="shared" ref="C62:D64" si="31">C63</f>
        <v>100</v>
      </c>
      <c r="D62" s="136">
        <f t="shared" si="31"/>
        <v>0</v>
      </c>
      <c r="E62" s="136">
        <f t="shared" ref="E62:F62" si="32">E63</f>
        <v>0</v>
      </c>
      <c r="F62" s="136">
        <f t="shared" si="32"/>
        <v>100</v>
      </c>
      <c r="G62" s="99">
        <f t="shared" si="2"/>
        <v>100</v>
      </c>
      <c r="H62" s="98" t="e">
        <f t="shared" si="3"/>
        <v>#DIV/0!</v>
      </c>
    </row>
    <row r="63" spans="1:8" s="20" customFormat="1" x14ac:dyDescent="0.25">
      <c r="A63" s="119" t="s">
        <v>78</v>
      </c>
      <c r="B63" s="107" t="s">
        <v>12</v>
      </c>
      <c r="C63" s="132">
        <f t="shared" si="31"/>
        <v>100</v>
      </c>
      <c r="D63" s="132">
        <f t="shared" si="31"/>
        <v>0</v>
      </c>
      <c r="E63" s="132">
        <f t="shared" ref="E63:F63" si="33">E64</f>
        <v>0</v>
      </c>
      <c r="F63" s="132">
        <f t="shared" si="33"/>
        <v>100</v>
      </c>
      <c r="G63" s="99">
        <f t="shared" si="2"/>
        <v>100</v>
      </c>
      <c r="H63" s="98" t="e">
        <f t="shared" si="3"/>
        <v>#DIV/0!</v>
      </c>
    </row>
    <row r="64" spans="1:8" s="20" customFormat="1" x14ac:dyDescent="0.25">
      <c r="A64" s="114">
        <v>32</v>
      </c>
      <c r="B64" s="106" t="s">
        <v>25</v>
      </c>
      <c r="C64" s="133">
        <f t="shared" si="31"/>
        <v>100</v>
      </c>
      <c r="D64" s="133">
        <f t="shared" si="31"/>
        <v>0</v>
      </c>
      <c r="E64" s="133">
        <f t="shared" ref="E64:F64" si="34">E65</f>
        <v>0</v>
      </c>
      <c r="F64" s="133">
        <f t="shared" si="34"/>
        <v>100</v>
      </c>
      <c r="G64" s="99">
        <f t="shared" si="2"/>
        <v>100</v>
      </c>
      <c r="H64" s="98" t="e">
        <f t="shared" si="3"/>
        <v>#DIV/0!</v>
      </c>
    </row>
    <row r="65" spans="1:8" s="20" customFormat="1" x14ac:dyDescent="0.25">
      <c r="A65" s="115">
        <v>3237</v>
      </c>
      <c r="B65" s="105" t="s">
        <v>69</v>
      </c>
      <c r="C65" s="133">
        <v>100</v>
      </c>
      <c r="D65" s="133">
        <v>0</v>
      </c>
      <c r="E65" s="133">
        <v>0</v>
      </c>
      <c r="F65" s="133">
        <v>100</v>
      </c>
      <c r="G65" s="99">
        <f t="shared" si="2"/>
        <v>100</v>
      </c>
      <c r="H65" s="98" t="e">
        <f t="shared" si="3"/>
        <v>#DIV/0!</v>
      </c>
    </row>
    <row r="66" spans="1:8" ht="18.75" customHeight="1" x14ac:dyDescent="0.25">
      <c r="A66" s="118" t="s">
        <v>67</v>
      </c>
      <c r="B66" s="87" t="s">
        <v>68</v>
      </c>
      <c r="C66" s="136">
        <f t="shared" ref="C66:D68" si="35">C67</f>
        <v>530.88</v>
      </c>
      <c r="D66" s="136">
        <f t="shared" si="35"/>
        <v>531</v>
      </c>
      <c r="E66" s="136">
        <f t="shared" ref="E66:F68" si="36">E67</f>
        <v>531</v>
      </c>
      <c r="F66" s="136">
        <f t="shared" si="36"/>
        <v>531</v>
      </c>
      <c r="G66" s="99">
        <f t="shared" si="2"/>
        <v>100.02260397830018</v>
      </c>
      <c r="H66" s="98">
        <f t="shared" si="3"/>
        <v>100</v>
      </c>
    </row>
    <row r="67" spans="1:8" ht="24" customHeight="1" x14ac:dyDescent="0.25">
      <c r="A67" s="119" t="s">
        <v>78</v>
      </c>
      <c r="B67" s="88" t="s">
        <v>12</v>
      </c>
      <c r="C67" s="132">
        <f t="shared" si="35"/>
        <v>530.88</v>
      </c>
      <c r="D67" s="132">
        <f t="shared" si="35"/>
        <v>531</v>
      </c>
      <c r="E67" s="132">
        <f t="shared" si="36"/>
        <v>531</v>
      </c>
      <c r="F67" s="132">
        <f t="shared" si="36"/>
        <v>531</v>
      </c>
      <c r="G67" s="99">
        <f t="shared" si="2"/>
        <v>100.02260397830018</v>
      </c>
      <c r="H67" s="98">
        <f t="shared" si="3"/>
        <v>100</v>
      </c>
    </row>
    <row r="68" spans="1:8" x14ac:dyDescent="0.25">
      <c r="A68" s="114">
        <v>32</v>
      </c>
      <c r="B68" s="84" t="s">
        <v>25</v>
      </c>
      <c r="C68" s="128">
        <f t="shared" si="35"/>
        <v>530.88</v>
      </c>
      <c r="D68" s="128">
        <f t="shared" si="35"/>
        <v>531</v>
      </c>
      <c r="E68" s="128">
        <f t="shared" si="36"/>
        <v>531</v>
      </c>
      <c r="F68" s="128">
        <f t="shared" si="36"/>
        <v>531</v>
      </c>
      <c r="G68" s="99">
        <f t="shared" si="2"/>
        <v>100.02260397830018</v>
      </c>
      <c r="H68" s="98">
        <f t="shared" si="3"/>
        <v>100</v>
      </c>
    </row>
    <row r="69" spans="1:8" x14ac:dyDescent="0.25">
      <c r="A69" s="115">
        <v>3237</v>
      </c>
      <c r="B69" s="89" t="s">
        <v>69</v>
      </c>
      <c r="C69" s="140">
        <v>530.88</v>
      </c>
      <c r="D69" s="140">
        <v>531</v>
      </c>
      <c r="E69" s="140">
        <v>531</v>
      </c>
      <c r="F69" s="140">
        <v>531</v>
      </c>
      <c r="G69" s="99">
        <f t="shared" si="2"/>
        <v>100.02260397830018</v>
      </c>
      <c r="H69" s="98">
        <f t="shared" ref="H69:H131" si="37">SUM(F69/E69*100)</f>
        <v>100</v>
      </c>
    </row>
    <row r="70" spans="1:8" s="20" customFormat="1" x14ac:dyDescent="0.25">
      <c r="A70" s="118" t="s">
        <v>206</v>
      </c>
      <c r="B70" s="104" t="s">
        <v>207</v>
      </c>
      <c r="C70" s="136">
        <f>C71+C80</f>
        <v>0</v>
      </c>
      <c r="D70" s="136">
        <f>D71+D80</f>
        <v>0</v>
      </c>
      <c r="E70" s="136">
        <f t="shared" ref="E70:F70" si="38">E71+E80</f>
        <v>0</v>
      </c>
      <c r="F70" s="136">
        <f t="shared" si="38"/>
        <v>3837.0800000000004</v>
      </c>
      <c r="G70" s="99" t="e">
        <f t="shared" si="2"/>
        <v>#DIV/0!</v>
      </c>
      <c r="H70" s="98" t="e">
        <f t="shared" si="37"/>
        <v>#DIV/0!</v>
      </c>
    </row>
    <row r="71" spans="1:8" s="20" customFormat="1" x14ac:dyDescent="0.25">
      <c r="A71" s="119" t="s">
        <v>78</v>
      </c>
      <c r="B71" s="107" t="s">
        <v>12</v>
      </c>
      <c r="C71" s="132">
        <f t="shared" ref="C71" si="39">SUM(C72:C79)</f>
        <v>0</v>
      </c>
      <c r="D71" s="132">
        <f t="shared" ref="D71:F71" si="40">SUM(D72:D79)</f>
        <v>0</v>
      </c>
      <c r="E71" s="132">
        <f t="shared" si="40"/>
        <v>0</v>
      </c>
      <c r="F71" s="132">
        <f t="shared" si="40"/>
        <v>997.65</v>
      </c>
      <c r="G71" s="99" t="e">
        <f t="shared" si="2"/>
        <v>#DIV/0!</v>
      </c>
      <c r="H71" s="98" t="e">
        <f t="shared" si="37"/>
        <v>#DIV/0!</v>
      </c>
    </row>
    <row r="72" spans="1:8" s="20" customFormat="1" x14ac:dyDescent="0.25">
      <c r="A72" s="115">
        <v>3111</v>
      </c>
      <c r="B72" s="112" t="s">
        <v>79</v>
      </c>
      <c r="C72" s="133">
        <v>0</v>
      </c>
      <c r="D72" s="133">
        <v>0</v>
      </c>
      <c r="E72" s="133">
        <v>0</v>
      </c>
      <c r="F72" s="133">
        <v>772.2</v>
      </c>
      <c r="G72" s="99" t="e">
        <f t="shared" si="2"/>
        <v>#DIV/0!</v>
      </c>
      <c r="H72" s="98" t="e">
        <f t="shared" si="37"/>
        <v>#DIV/0!</v>
      </c>
    </row>
    <row r="73" spans="1:8" s="20" customFormat="1" x14ac:dyDescent="0.25">
      <c r="A73" s="115">
        <v>3121</v>
      </c>
      <c r="B73" s="112" t="s">
        <v>82</v>
      </c>
      <c r="C73" s="133">
        <v>0</v>
      </c>
      <c r="D73" s="133">
        <v>0</v>
      </c>
      <c r="E73" s="133">
        <v>0</v>
      </c>
      <c r="F73" s="133">
        <v>78</v>
      </c>
      <c r="G73" s="99" t="e">
        <f t="shared" si="2"/>
        <v>#DIV/0!</v>
      </c>
      <c r="H73" s="98" t="e">
        <f t="shared" si="37"/>
        <v>#DIV/0!</v>
      </c>
    </row>
    <row r="74" spans="1:8" s="20" customFormat="1" ht="22.5" x14ac:dyDescent="0.25">
      <c r="A74" s="115">
        <v>3132</v>
      </c>
      <c r="B74" s="105" t="s">
        <v>210</v>
      </c>
      <c r="C74" s="133">
        <v>0</v>
      </c>
      <c r="D74" s="133">
        <v>0</v>
      </c>
      <c r="E74" s="133">
        <v>0</v>
      </c>
      <c r="F74" s="133">
        <v>127.42</v>
      </c>
      <c r="G74" s="99" t="e">
        <f t="shared" ref="G74:G137" si="41">SUM(F74/C74*100)</f>
        <v>#DIV/0!</v>
      </c>
      <c r="H74" s="98" t="e">
        <f t="shared" si="37"/>
        <v>#DIV/0!</v>
      </c>
    </row>
    <row r="75" spans="1:8" s="20" customFormat="1" x14ac:dyDescent="0.25">
      <c r="A75" s="115">
        <v>3211</v>
      </c>
      <c r="B75" s="105" t="s">
        <v>39</v>
      </c>
      <c r="C75" s="133">
        <v>0</v>
      </c>
      <c r="D75" s="133">
        <v>0</v>
      </c>
      <c r="E75" s="133">
        <v>0</v>
      </c>
      <c r="F75" s="133">
        <v>0</v>
      </c>
      <c r="G75" s="99" t="e">
        <f t="shared" si="41"/>
        <v>#DIV/0!</v>
      </c>
      <c r="H75" s="98" t="e">
        <f t="shared" si="37"/>
        <v>#DIV/0!</v>
      </c>
    </row>
    <row r="76" spans="1:8" s="20" customFormat="1" ht="22.5" x14ac:dyDescent="0.25">
      <c r="A76" s="115">
        <v>3212</v>
      </c>
      <c r="B76" s="105" t="s">
        <v>211</v>
      </c>
      <c r="C76" s="133"/>
      <c r="D76" s="133"/>
      <c r="E76" s="133">
        <v>0</v>
      </c>
      <c r="F76" s="133">
        <v>2.17</v>
      </c>
      <c r="G76" s="99" t="e">
        <f t="shared" si="41"/>
        <v>#DIV/0!</v>
      </c>
      <c r="H76" s="98" t="e">
        <f t="shared" si="37"/>
        <v>#DIV/0!</v>
      </c>
    </row>
    <row r="77" spans="1:8" s="20" customFormat="1" x14ac:dyDescent="0.25">
      <c r="A77" s="115">
        <v>3213</v>
      </c>
      <c r="B77" s="105" t="s">
        <v>42</v>
      </c>
      <c r="C77" s="133">
        <v>0</v>
      </c>
      <c r="D77" s="133">
        <v>0</v>
      </c>
      <c r="E77" s="133">
        <v>0</v>
      </c>
      <c r="F77" s="133">
        <v>0</v>
      </c>
      <c r="G77" s="99" t="e">
        <f t="shared" si="41"/>
        <v>#DIV/0!</v>
      </c>
      <c r="H77" s="98" t="e">
        <f t="shared" si="37"/>
        <v>#DIV/0!</v>
      </c>
    </row>
    <row r="78" spans="1:8" s="20" customFormat="1" x14ac:dyDescent="0.25">
      <c r="A78" s="115">
        <v>3236</v>
      </c>
      <c r="B78" s="105" t="s">
        <v>52</v>
      </c>
      <c r="C78" s="133">
        <v>0</v>
      </c>
      <c r="D78" s="133">
        <v>0</v>
      </c>
      <c r="E78" s="133">
        <v>0</v>
      </c>
      <c r="F78" s="133">
        <v>17.86</v>
      </c>
      <c r="G78" s="99" t="e">
        <f t="shared" si="41"/>
        <v>#DIV/0!</v>
      </c>
      <c r="H78" s="98" t="e">
        <f t="shared" si="37"/>
        <v>#DIV/0!</v>
      </c>
    </row>
    <row r="79" spans="1:8" s="20" customFormat="1" x14ac:dyDescent="0.25">
      <c r="A79" s="115">
        <v>3237</v>
      </c>
      <c r="B79" s="105" t="s">
        <v>53</v>
      </c>
      <c r="C79" s="133">
        <v>0</v>
      </c>
      <c r="D79" s="133">
        <v>0</v>
      </c>
      <c r="E79" s="133">
        <v>0</v>
      </c>
      <c r="F79" s="133">
        <v>0</v>
      </c>
      <c r="G79" s="99" t="e">
        <f t="shared" si="41"/>
        <v>#DIV/0!</v>
      </c>
      <c r="H79" s="98" t="e">
        <f t="shared" si="37"/>
        <v>#DIV/0!</v>
      </c>
    </row>
    <row r="80" spans="1:8" s="20" customFormat="1" ht="22.5" customHeight="1" x14ac:dyDescent="0.25">
      <c r="A80" s="119" t="s">
        <v>208</v>
      </c>
      <c r="B80" s="107" t="s">
        <v>209</v>
      </c>
      <c r="C80" s="132">
        <f t="shared" ref="C80:D80" si="42">SUM(C81:C88)</f>
        <v>0</v>
      </c>
      <c r="D80" s="132">
        <f t="shared" si="42"/>
        <v>0</v>
      </c>
      <c r="E80" s="132">
        <f t="shared" ref="E80" si="43">SUM(E81:E88)</f>
        <v>0</v>
      </c>
      <c r="F80" s="132">
        <f t="shared" ref="F80" si="44">SUM(F81:F88)</f>
        <v>2839.4300000000003</v>
      </c>
      <c r="G80" s="99" t="e">
        <f t="shared" si="41"/>
        <v>#DIV/0!</v>
      </c>
      <c r="H80" s="98" t="e">
        <f t="shared" si="37"/>
        <v>#DIV/0!</v>
      </c>
    </row>
    <row r="81" spans="1:8" s="20" customFormat="1" x14ac:dyDescent="0.25">
      <c r="A81" s="115">
        <v>3111</v>
      </c>
      <c r="B81" s="105" t="s">
        <v>79</v>
      </c>
      <c r="C81" s="133">
        <v>0</v>
      </c>
      <c r="D81" s="133">
        <v>0</v>
      </c>
      <c r="E81" s="133">
        <v>0</v>
      </c>
      <c r="F81" s="133">
        <v>2197.8000000000002</v>
      </c>
      <c r="G81" s="99" t="e">
        <f t="shared" si="41"/>
        <v>#DIV/0!</v>
      </c>
      <c r="H81" s="98" t="e">
        <f t="shared" si="37"/>
        <v>#DIV/0!</v>
      </c>
    </row>
    <row r="82" spans="1:8" s="20" customFormat="1" x14ac:dyDescent="0.25">
      <c r="A82" s="115">
        <v>3121</v>
      </c>
      <c r="B82" s="105" t="s">
        <v>82</v>
      </c>
      <c r="C82" s="133">
        <v>0</v>
      </c>
      <c r="D82" s="133">
        <v>0</v>
      </c>
      <c r="E82" s="133">
        <v>0</v>
      </c>
      <c r="F82" s="133">
        <v>222</v>
      </c>
      <c r="G82" s="99" t="e">
        <f t="shared" si="41"/>
        <v>#DIV/0!</v>
      </c>
      <c r="H82" s="98" t="e">
        <f t="shared" si="37"/>
        <v>#DIV/0!</v>
      </c>
    </row>
    <row r="83" spans="1:8" s="20" customFormat="1" ht="22.5" x14ac:dyDescent="0.25">
      <c r="A83" s="115">
        <v>3132</v>
      </c>
      <c r="B83" s="105" t="s">
        <v>210</v>
      </c>
      <c r="C83" s="133">
        <v>0</v>
      </c>
      <c r="D83" s="133">
        <v>0</v>
      </c>
      <c r="E83" s="133">
        <v>0</v>
      </c>
      <c r="F83" s="133">
        <v>362.63</v>
      </c>
      <c r="G83" s="99" t="e">
        <f t="shared" si="41"/>
        <v>#DIV/0!</v>
      </c>
      <c r="H83" s="98" t="e">
        <f t="shared" si="37"/>
        <v>#DIV/0!</v>
      </c>
    </row>
    <row r="84" spans="1:8" s="20" customFormat="1" x14ac:dyDescent="0.25">
      <c r="A84" s="115">
        <v>3211</v>
      </c>
      <c r="B84" s="105" t="s">
        <v>39</v>
      </c>
      <c r="C84" s="133">
        <v>0</v>
      </c>
      <c r="D84" s="133">
        <v>0</v>
      </c>
      <c r="E84" s="133">
        <v>0</v>
      </c>
      <c r="F84" s="133">
        <v>0</v>
      </c>
      <c r="G84" s="99" t="e">
        <f t="shared" si="41"/>
        <v>#DIV/0!</v>
      </c>
      <c r="H84" s="98" t="e">
        <f t="shared" si="37"/>
        <v>#DIV/0!</v>
      </c>
    </row>
    <row r="85" spans="1:8" s="20" customFormat="1" ht="22.5" x14ac:dyDescent="0.25">
      <c r="A85" s="115">
        <v>3212</v>
      </c>
      <c r="B85" s="105" t="s">
        <v>211</v>
      </c>
      <c r="C85" s="133">
        <v>0</v>
      </c>
      <c r="D85" s="133">
        <v>0</v>
      </c>
      <c r="E85" s="133">
        <v>0</v>
      </c>
      <c r="F85" s="133">
        <v>6.18</v>
      </c>
      <c r="G85" s="99" t="e">
        <f t="shared" si="41"/>
        <v>#DIV/0!</v>
      </c>
      <c r="H85" s="98" t="e">
        <f t="shared" si="37"/>
        <v>#DIV/0!</v>
      </c>
    </row>
    <row r="86" spans="1:8" s="20" customFormat="1" x14ac:dyDescent="0.25">
      <c r="A86" s="115">
        <v>3213</v>
      </c>
      <c r="B86" s="105" t="s">
        <v>42</v>
      </c>
      <c r="C86" s="133">
        <v>0</v>
      </c>
      <c r="D86" s="133">
        <v>0</v>
      </c>
      <c r="E86" s="133">
        <v>0</v>
      </c>
      <c r="F86" s="133">
        <v>0</v>
      </c>
      <c r="G86" s="99" t="e">
        <f t="shared" si="41"/>
        <v>#DIV/0!</v>
      </c>
      <c r="H86" s="98" t="e">
        <f t="shared" si="37"/>
        <v>#DIV/0!</v>
      </c>
    </row>
    <row r="87" spans="1:8" s="20" customFormat="1" x14ac:dyDescent="0.25">
      <c r="A87" s="115">
        <v>3236</v>
      </c>
      <c r="B87" s="105" t="s">
        <v>52</v>
      </c>
      <c r="C87" s="133">
        <v>0</v>
      </c>
      <c r="D87" s="133">
        <v>0</v>
      </c>
      <c r="E87" s="133">
        <v>0</v>
      </c>
      <c r="F87" s="133">
        <v>50.82</v>
      </c>
      <c r="G87" s="99" t="e">
        <f t="shared" si="41"/>
        <v>#DIV/0!</v>
      </c>
      <c r="H87" s="98" t="e">
        <f t="shared" si="37"/>
        <v>#DIV/0!</v>
      </c>
    </row>
    <row r="88" spans="1:8" s="20" customFormat="1" x14ac:dyDescent="0.25">
      <c r="A88" s="115">
        <v>3237</v>
      </c>
      <c r="B88" s="105" t="s">
        <v>53</v>
      </c>
      <c r="C88" s="133">
        <v>0</v>
      </c>
      <c r="D88" s="133">
        <v>0</v>
      </c>
      <c r="E88" s="133">
        <v>0</v>
      </c>
      <c r="F88" s="133">
        <v>0</v>
      </c>
      <c r="G88" s="99" t="e">
        <f t="shared" si="41"/>
        <v>#DIV/0!</v>
      </c>
      <c r="H88" s="98" t="e">
        <f t="shared" si="37"/>
        <v>#DIV/0!</v>
      </c>
    </row>
    <row r="89" spans="1:8" ht="25.5" customHeight="1" x14ac:dyDescent="0.25">
      <c r="A89" s="117" t="s">
        <v>97</v>
      </c>
      <c r="B89" s="86" t="s">
        <v>98</v>
      </c>
      <c r="C89" s="143">
        <f>C90</f>
        <v>13829.26</v>
      </c>
      <c r="D89" s="144">
        <f t="shared" ref="D89:E89" si="45">D90+D98</f>
        <v>0</v>
      </c>
      <c r="E89" s="143">
        <f t="shared" si="45"/>
        <v>700</v>
      </c>
      <c r="F89" s="143">
        <f>F90+F98</f>
        <v>14885.25</v>
      </c>
      <c r="G89" s="99">
        <f t="shared" si="41"/>
        <v>107.63591110442641</v>
      </c>
      <c r="H89" s="98">
        <f t="shared" si="37"/>
        <v>2126.4642857142858</v>
      </c>
    </row>
    <row r="90" spans="1:8" ht="25.5" customHeight="1" x14ac:dyDescent="0.25">
      <c r="A90" s="118" t="s">
        <v>125</v>
      </c>
      <c r="B90" s="87" t="s">
        <v>94</v>
      </c>
      <c r="C90" s="136">
        <f>C91+C95</f>
        <v>13829.26</v>
      </c>
      <c r="D90" s="136">
        <f>D91+D95</f>
        <v>0</v>
      </c>
      <c r="E90" s="136">
        <f>E91+E95</f>
        <v>700</v>
      </c>
      <c r="F90" s="136">
        <f>F91+F95</f>
        <v>14885.25</v>
      </c>
      <c r="G90" s="99">
        <f t="shared" si="41"/>
        <v>107.63591110442641</v>
      </c>
      <c r="H90" s="98">
        <f t="shared" si="37"/>
        <v>2126.4642857142858</v>
      </c>
    </row>
    <row r="91" spans="1:8" x14ac:dyDescent="0.25">
      <c r="A91" s="119" t="s">
        <v>78</v>
      </c>
      <c r="B91" s="88" t="s">
        <v>12</v>
      </c>
      <c r="C91" s="132">
        <f t="shared" ref="C91:F91" si="46">C92</f>
        <v>13359.26</v>
      </c>
      <c r="D91" s="145">
        <f t="shared" si="46"/>
        <v>0</v>
      </c>
      <c r="E91" s="145">
        <f t="shared" si="46"/>
        <v>0</v>
      </c>
      <c r="F91" s="132">
        <f t="shared" si="46"/>
        <v>14185.25</v>
      </c>
      <c r="G91" s="99">
        <f t="shared" si="41"/>
        <v>106.18290234638745</v>
      </c>
      <c r="H91" s="98" t="e">
        <f t="shared" si="37"/>
        <v>#DIV/0!</v>
      </c>
    </row>
    <row r="92" spans="1:8" ht="33.75" x14ac:dyDescent="0.25">
      <c r="A92" s="114">
        <v>42</v>
      </c>
      <c r="B92" s="84" t="s">
        <v>145</v>
      </c>
      <c r="C92" s="128">
        <f t="shared" ref="C92" si="47">SUM(C93:C94)</f>
        <v>13359.26</v>
      </c>
      <c r="D92" s="129">
        <f t="shared" ref="D92:E92" si="48">SUM(D93:D94)</f>
        <v>0</v>
      </c>
      <c r="E92" s="129">
        <f t="shared" si="48"/>
        <v>0</v>
      </c>
      <c r="F92" s="128">
        <f t="shared" ref="F92" si="49">SUM(F93:F94)</f>
        <v>14185.25</v>
      </c>
      <c r="G92" s="99">
        <f t="shared" si="41"/>
        <v>106.18290234638745</v>
      </c>
      <c r="H92" s="98" t="e">
        <f t="shared" si="37"/>
        <v>#DIV/0!</v>
      </c>
    </row>
    <row r="93" spans="1:8" x14ac:dyDescent="0.25">
      <c r="A93" s="115">
        <v>4221</v>
      </c>
      <c r="B93" s="89" t="s">
        <v>95</v>
      </c>
      <c r="C93" s="140">
        <v>13359.26</v>
      </c>
      <c r="D93" s="146">
        <v>0</v>
      </c>
      <c r="E93" s="146">
        <v>0</v>
      </c>
      <c r="F93" s="140">
        <v>7500</v>
      </c>
      <c r="G93" s="99">
        <f t="shared" si="41"/>
        <v>56.140834147999222</v>
      </c>
      <c r="H93" s="98" t="e">
        <f t="shared" si="37"/>
        <v>#DIV/0!</v>
      </c>
    </row>
    <row r="94" spans="1:8" s="20" customFormat="1" x14ac:dyDescent="0.25">
      <c r="A94" s="115">
        <v>4223</v>
      </c>
      <c r="B94" s="89" t="s">
        <v>194</v>
      </c>
      <c r="C94" s="133">
        <v>0</v>
      </c>
      <c r="D94" s="137">
        <v>0</v>
      </c>
      <c r="E94" s="137">
        <v>0</v>
      </c>
      <c r="F94" s="133">
        <v>6685.25</v>
      </c>
      <c r="G94" s="99" t="e">
        <f t="shared" si="41"/>
        <v>#DIV/0!</v>
      </c>
      <c r="H94" s="98" t="e">
        <f t="shared" si="37"/>
        <v>#DIV/0!</v>
      </c>
    </row>
    <row r="95" spans="1:8" s="20" customFormat="1" ht="15" customHeight="1" x14ac:dyDescent="0.25">
      <c r="A95" s="118" t="s">
        <v>197</v>
      </c>
      <c r="B95" s="92" t="s">
        <v>198</v>
      </c>
      <c r="C95" s="136">
        <f t="shared" ref="C95:F95" si="50">C96</f>
        <v>470</v>
      </c>
      <c r="D95" s="135">
        <f t="shared" si="50"/>
        <v>0</v>
      </c>
      <c r="E95" s="136">
        <f>E96</f>
        <v>700</v>
      </c>
      <c r="F95" s="136">
        <f t="shared" si="50"/>
        <v>700</v>
      </c>
      <c r="G95" s="99">
        <f t="shared" si="41"/>
        <v>148.93617021276594</v>
      </c>
      <c r="H95" s="98">
        <f t="shared" si="37"/>
        <v>100</v>
      </c>
    </row>
    <row r="96" spans="1:8" s="20" customFormat="1" ht="33.75" x14ac:dyDescent="0.25">
      <c r="A96" s="114">
        <v>42</v>
      </c>
      <c r="B96" s="93" t="s">
        <v>145</v>
      </c>
      <c r="C96" s="128">
        <f t="shared" ref="C96" si="51">SUM(C97:C98)</f>
        <v>470</v>
      </c>
      <c r="D96" s="129">
        <f t="shared" ref="D96:F96" si="52">SUM(D97:D98)</f>
        <v>0</v>
      </c>
      <c r="E96" s="128">
        <f t="shared" si="52"/>
        <v>700</v>
      </c>
      <c r="F96" s="128">
        <f t="shared" si="52"/>
        <v>700</v>
      </c>
      <c r="G96" s="99">
        <f t="shared" si="41"/>
        <v>148.93617021276594</v>
      </c>
      <c r="H96" s="98">
        <f t="shared" si="37"/>
        <v>100</v>
      </c>
    </row>
    <row r="97" spans="1:8" s="20" customFormat="1" x14ac:dyDescent="0.25">
      <c r="A97" s="115">
        <v>4241</v>
      </c>
      <c r="B97" s="94" t="s">
        <v>96</v>
      </c>
      <c r="C97" s="140">
        <v>470</v>
      </c>
      <c r="D97" s="140">
        <v>0</v>
      </c>
      <c r="E97" s="140">
        <v>700</v>
      </c>
      <c r="F97" s="140">
        <v>700</v>
      </c>
      <c r="G97" s="99">
        <f t="shared" si="41"/>
        <v>148.93617021276594</v>
      </c>
      <c r="H97" s="98">
        <f t="shared" si="37"/>
        <v>100</v>
      </c>
    </row>
    <row r="98" spans="1:8" ht="24" customHeight="1" x14ac:dyDescent="0.25">
      <c r="A98" s="118" t="s">
        <v>65</v>
      </c>
      <c r="B98" s="87" t="s">
        <v>108</v>
      </c>
      <c r="C98" s="136">
        <f t="shared" ref="C98:F98" si="53">C99</f>
        <v>0</v>
      </c>
      <c r="D98" s="136">
        <f t="shared" si="53"/>
        <v>0</v>
      </c>
      <c r="E98" s="136">
        <f t="shared" si="53"/>
        <v>0</v>
      </c>
      <c r="F98" s="136">
        <f t="shared" si="53"/>
        <v>0</v>
      </c>
      <c r="G98" s="99" t="e">
        <f t="shared" si="41"/>
        <v>#DIV/0!</v>
      </c>
      <c r="H98" s="98" t="e">
        <f t="shared" si="37"/>
        <v>#DIV/0!</v>
      </c>
    </row>
    <row r="99" spans="1:8" x14ac:dyDescent="0.25">
      <c r="A99" s="119" t="s">
        <v>37</v>
      </c>
      <c r="B99" s="88" t="s">
        <v>38</v>
      </c>
      <c r="C99" s="132">
        <f t="shared" ref="C99:D99" si="54">C101</f>
        <v>0</v>
      </c>
      <c r="D99" s="132">
        <f t="shared" si="54"/>
        <v>0</v>
      </c>
      <c r="E99" s="132">
        <f t="shared" ref="E99" si="55">E101</f>
        <v>0</v>
      </c>
      <c r="F99" s="132">
        <f t="shared" ref="F99" si="56">F101</f>
        <v>0</v>
      </c>
      <c r="G99" s="99" t="e">
        <f t="shared" si="41"/>
        <v>#DIV/0!</v>
      </c>
      <c r="H99" s="98" t="e">
        <f t="shared" si="37"/>
        <v>#DIV/0!</v>
      </c>
    </row>
    <row r="100" spans="1:8" ht="22.5" x14ac:dyDescent="0.25">
      <c r="A100" s="114">
        <v>45</v>
      </c>
      <c r="B100" s="84" t="s">
        <v>143</v>
      </c>
      <c r="C100" s="128">
        <f t="shared" ref="C100:F100" si="57">C101</f>
        <v>0</v>
      </c>
      <c r="D100" s="128">
        <f t="shared" si="57"/>
        <v>0</v>
      </c>
      <c r="E100" s="128">
        <f t="shared" si="57"/>
        <v>0</v>
      </c>
      <c r="F100" s="128">
        <f t="shared" si="57"/>
        <v>0</v>
      </c>
      <c r="G100" s="99" t="e">
        <f t="shared" si="41"/>
        <v>#DIV/0!</v>
      </c>
      <c r="H100" s="98" t="e">
        <f t="shared" si="37"/>
        <v>#DIV/0!</v>
      </c>
    </row>
    <row r="101" spans="1:8" ht="24" customHeight="1" x14ac:dyDescent="0.25">
      <c r="A101" s="115">
        <v>4511</v>
      </c>
      <c r="B101" s="89" t="s">
        <v>109</v>
      </c>
      <c r="C101" s="140">
        <v>0</v>
      </c>
      <c r="D101" s="140">
        <v>0</v>
      </c>
      <c r="E101" s="140">
        <v>0</v>
      </c>
      <c r="F101" s="140">
        <v>0</v>
      </c>
      <c r="G101" s="99" t="e">
        <f t="shared" si="41"/>
        <v>#DIV/0!</v>
      </c>
      <c r="H101" s="98" t="e">
        <f t="shared" si="37"/>
        <v>#DIV/0!</v>
      </c>
    </row>
    <row r="102" spans="1:8" s="20" customFormat="1" ht="24" customHeight="1" x14ac:dyDescent="0.25">
      <c r="A102" s="117" t="s">
        <v>112</v>
      </c>
      <c r="B102" s="86" t="s">
        <v>157</v>
      </c>
      <c r="C102" s="131">
        <f t="shared" ref="C102:F102" si="58">C103</f>
        <v>600</v>
      </c>
      <c r="D102" s="147">
        <f t="shared" si="58"/>
        <v>0</v>
      </c>
      <c r="E102" s="147">
        <f t="shared" si="58"/>
        <v>0</v>
      </c>
      <c r="F102" s="147">
        <f t="shared" si="58"/>
        <v>0</v>
      </c>
      <c r="G102" s="99">
        <f t="shared" si="41"/>
        <v>0</v>
      </c>
      <c r="H102" s="98" t="e">
        <f t="shared" si="37"/>
        <v>#DIV/0!</v>
      </c>
    </row>
    <row r="103" spans="1:8" s="20" customFormat="1" ht="28.5" customHeight="1" x14ac:dyDescent="0.25">
      <c r="A103" s="120" t="s">
        <v>156</v>
      </c>
      <c r="B103" s="90" t="s">
        <v>157</v>
      </c>
      <c r="C103" s="148">
        <f t="shared" ref="C103:F104" si="59">C104</f>
        <v>600</v>
      </c>
      <c r="D103" s="148">
        <f t="shared" si="59"/>
        <v>0</v>
      </c>
      <c r="E103" s="148">
        <f t="shared" si="59"/>
        <v>0</v>
      </c>
      <c r="F103" s="148">
        <f t="shared" si="59"/>
        <v>0</v>
      </c>
      <c r="G103" s="99">
        <f t="shared" si="41"/>
        <v>0</v>
      </c>
      <c r="H103" s="98" t="e">
        <f t="shared" si="37"/>
        <v>#DIV/0!</v>
      </c>
    </row>
    <row r="104" spans="1:8" s="20" customFormat="1" ht="15.75" customHeight="1" x14ac:dyDescent="0.25">
      <c r="A104" s="119" t="s">
        <v>78</v>
      </c>
      <c r="B104" s="88" t="s">
        <v>12</v>
      </c>
      <c r="C104" s="132">
        <f t="shared" si="59"/>
        <v>600</v>
      </c>
      <c r="D104" s="132">
        <f t="shared" si="59"/>
        <v>0</v>
      </c>
      <c r="E104" s="132">
        <f t="shared" si="59"/>
        <v>0</v>
      </c>
      <c r="F104" s="132">
        <f t="shared" si="59"/>
        <v>0</v>
      </c>
      <c r="G104" s="99">
        <f t="shared" si="41"/>
        <v>0</v>
      </c>
      <c r="H104" s="98" t="e">
        <f t="shared" si="37"/>
        <v>#DIV/0!</v>
      </c>
    </row>
    <row r="105" spans="1:8" s="20" customFormat="1" ht="15.75" customHeight="1" x14ac:dyDescent="0.25">
      <c r="A105" s="114">
        <v>32</v>
      </c>
      <c r="B105" s="84" t="s">
        <v>25</v>
      </c>
      <c r="C105" s="133">
        <f t="shared" ref="C105:F105" si="60">C106</f>
        <v>600</v>
      </c>
      <c r="D105" s="133">
        <f t="shared" si="60"/>
        <v>0</v>
      </c>
      <c r="E105" s="133">
        <f t="shared" si="60"/>
        <v>0</v>
      </c>
      <c r="F105" s="133">
        <f t="shared" si="60"/>
        <v>0</v>
      </c>
      <c r="G105" s="99">
        <f t="shared" si="41"/>
        <v>0</v>
      </c>
      <c r="H105" s="98" t="e">
        <f t="shared" si="37"/>
        <v>#DIV/0!</v>
      </c>
    </row>
    <row r="106" spans="1:8" s="20" customFormat="1" ht="23.25" customHeight="1" x14ac:dyDescent="0.25">
      <c r="A106" s="115">
        <v>3232</v>
      </c>
      <c r="B106" s="89" t="s">
        <v>63</v>
      </c>
      <c r="C106" s="140">
        <v>600</v>
      </c>
      <c r="D106" s="140">
        <v>0</v>
      </c>
      <c r="E106" s="140">
        <v>0</v>
      </c>
      <c r="F106" s="140">
        <v>0</v>
      </c>
      <c r="G106" s="99">
        <f t="shared" si="41"/>
        <v>0</v>
      </c>
      <c r="H106" s="98" t="e">
        <f t="shared" si="37"/>
        <v>#DIV/0!</v>
      </c>
    </row>
    <row r="107" spans="1:8" ht="33.75" x14ac:dyDescent="0.25">
      <c r="A107" s="114" t="s">
        <v>116</v>
      </c>
      <c r="B107" s="84" t="s">
        <v>100</v>
      </c>
      <c r="C107" s="142">
        <f t="shared" ref="C107:E108" si="61">C108</f>
        <v>1084315.68</v>
      </c>
      <c r="D107" s="142">
        <f t="shared" si="61"/>
        <v>1144086</v>
      </c>
      <c r="E107" s="142">
        <f t="shared" si="61"/>
        <v>1144086</v>
      </c>
      <c r="F107" s="142">
        <f t="shared" ref="F107:F108" si="62">F108</f>
        <v>1362746.2499999998</v>
      </c>
      <c r="G107" s="99">
        <f t="shared" si="41"/>
        <v>125.67799904913299</v>
      </c>
      <c r="H107" s="98">
        <f t="shared" si="37"/>
        <v>119.11222145887632</v>
      </c>
    </row>
    <row r="108" spans="1:8" ht="22.5" x14ac:dyDescent="0.25">
      <c r="A108" s="116" t="s">
        <v>71</v>
      </c>
      <c r="B108" s="85" t="s">
        <v>72</v>
      </c>
      <c r="C108" s="130">
        <f t="shared" si="61"/>
        <v>1084315.68</v>
      </c>
      <c r="D108" s="130">
        <f t="shared" si="61"/>
        <v>1144086</v>
      </c>
      <c r="E108" s="130">
        <f t="shared" si="61"/>
        <v>1144086</v>
      </c>
      <c r="F108" s="130">
        <f t="shared" si="62"/>
        <v>1362746.2499999998</v>
      </c>
      <c r="G108" s="99">
        <f t="shared" si="41"/>
        <v>125.67799904913299</v>
      </c>
      <c r="H108" s="98">
        <f t="shared" si="37"/>
        <v>119.11222145887632</v>
      </c>
    </row>
    <row r="109" spans="1:8" ht="33.75" x14ac:dyDescent="0.25">
      <c r="A109" s="117" t="s">
        <v>66</v>
      </c>
      <c r="B109" s="86" t="s">
        <v>100</v>
      </c>
      <c r="C109" s="131">
        <f>C110+C138+C158+C162+C169+C173+C180+C194+C198</f>
        <v>1084315.68</v>
      </c>
      <c r="D109" s="131">
        <f>D110+D138+D158+D162+D169+D173+D180+D194+D198</f>
        <v>1144086</v>
      </c>
      <c r="E109" s="131">
        <f>E110+E138+E158+E162+E169+E173+E180+E194+E198</f>
        <v>1144086</v>
      </c>
      <c r="F109" s="131">
        <f>F110+F138+F158+F162+F169+F173+F180+F194+F198</f>
        <v>1362746.2499999998</v>
      </c>
      <c r="G109" s="99">
        <f t="shared" si="41"/>
        <v>125.67799904913299</v>
      </c>
      <c r="H109" s="98">
        <f t="shared" si="37"/>
        <v>119.11222145887632</v>
      </c>
    </row>
    <row r="110" spans="1:8" ht="24.75" customHeight="1" x14ac:dyDescent="0.25">
      <c r="A110" s="120" t="s">
        <v>36</v>
      </c>
      <c r="B110" s="90" t="s">
        <v>15</v>
      </c>
      <c r="C110" s="139">
        <f>C111+C124+C135</f>
        <v>6156.7</v>
      </c>
      <c r="D110" s="139">
        <f>D111+D124+D135</f>
        <v>7401</v>
      </c>
      <c r="E110" s="139">
        <f>E111+E124+E135</f>
        <v>7401</v>
      </c>
      <c r="F110" s="139">
        <f>F111+F124+F135</f>
        <v>4594.8999999999996</v>
      </c>
      <c r="G110" s="99">
        <f t="shared" si="41"/>
        <v>74.632514171552941</v>
      </c>
      <c r="H110" s="98">
        <f t="shared" si="37"/>
        <v>62.084853398189431</v>
      </c>
    </row>
    <row r="111" spans="1:8" x14ac:dyDescent="0.25">
      <c r="A111" s="119" t="s">
        <v>73</v>
      </c>
      <c r="B111" s="88" t="s">
        <v>74</v>
      </c>
      <c r="C111" s="132">
        <f>C112</f>
        <v>783.51</v>
      </c>
      <c r="D111" s="132">
        <f>D112</f>
        <v>1901</v>
      </c>
      <c r="E111" s="132">
        <f>E112</f>
        <v>1901</v>
      </c>
      <c r="F111" s="132">
        <f t="shared" ref="F111" si="63">F112</f>
        <v>0</v>
      </c>
      <c r="G111" s="99">
        <f t="shared" si="41"/>
        <v>0</v>
      </c>
      <c r="H111" s="98">
        <f t="shared" si="37"/>
        <v>0</v>
      </c>
    </row>
    <row r="112" spans="1:8" x14ac:dyDescent="0.25">
      <c r="A112" s="114">
        <v>32</v>
      </c>
      <c r="B112" s="84" t="s">
        <v>25</v>
      </c>
      <c r="C112" s="128">
        <f>SUM(C113:C121)</f>
        <v>783.51</v>
      </c>
      <c r="D112" s="128">
        <f>SUM(D113:D121)</f>
        <v>1901</v>
      </c>
      <c r="E112" s="128">
        <f>SUM(E113:E121)</f>
        <v>1901</v>
      </c>
      <c r="F112" s="128">
        <f t="shared" ref="F112" si="64">SUM(F113:F121)</f>
        <v>0</v>
      </c>
      <c r="G112" s="99">
        <f t="shared" si="41"/>
        <v>0</v>
      </c>
      <c r="H112" s="98">
        <f t="shared" si="37"/>
        <v>0</v>
      </c>
    </row>
    <row r="113" spans="1:8" x14ac:dyDescent="0.25">
      <c r="A113" s="115">
        <v>3211</v>
      </c>
      <c r="B113" s="89" t="s">
        <v>39</v>
      </c>
      <c r="C113" s="140">
        <v>414.75</v>
      </c>
      <c r="D113" s="140">
        <v>300</v>
      </c>
      <c r="E113" s="140">
        <v>300</v>
      </c>
      <c r="F113" s="140">
        <v>0</v>
      </c>
      <c r="G113" s="99">
        <f t="shared" si="41"/>
        <v>0</v>
      </c>
      <c r="H113" s="98">
        <f t="shared" si="37"/>
        <v>0</v>
      </c>
    </row>
    <row r="114" spans="1:8" ht="22.5" x14ac:dyDescent="0.25">
      <c r="A114" s="115">
        <v>3221</v>
      </c>
      <c r="B114" s="89" t="s">
        <v>135</v>
      </c>
      <c r="C114" s="140">
        <v>0</v>
      </c>
      <c r="D114" s="140">
        <v>401</v>
      </c>
      <c r="E114" s="140">
        <v>401</v>
      </c>
      <c r="F114" s="140">
        <v>0</v>
      </c>
      <c r="G114" s="99" t="e">
        <f t="shared" si="41"/>
        <v>#DIV/0!</v>
      </c>
      <c r="H114" s="98">
        <f t="shared" si="37"/>
        <v>0</v>
      </c>
    </row>
    <row r="115" spans="1:8" ht="24" customHeight="1" x14ac:dyDescent="0.25">
      <c r="A115" s="115">
        <v>3224</v>
      </c>
      <c r="B115" s="89" t="s">
        <v>136</v>
      </c>
      <c r="C115" s="140">
        <v>0</v>
      </c>
      <c r="D115" s="140">
        <v>100</v>
      </c>
      <c r="E115" s="140">
        <v>100</v>
      </c>
      <c r="F115" s="140">
        <v>0</v>
      </c>
      <c r="G115" s="99" t="e">
        <f t="shared" si="41"/>
        <v>#DIV/0!</v>
      </c>
      <c r="H115" s="98">
        <f t="shared" si="37"/>
        <v>0</v>
      </c>
    </row>
    <row r="116" spans="1:8" ht="22.5" x14ac:dyDescent="0.25">
      <c r="A116" s="115">
        <v>3232</v>
      </c>
      <c r="B116" s="89" t="s">
        <v>63</v>
      </c>
      <c r="C116" s="140">
        <v>0</v>
      </c>
      <c r="D116" s="140">
        <v>100</v>
      </c>
      <c r="E116" s="140">
        <v>100</v>
      </c>
      <c r="F116" s="140">
        <v>0</v>
      </c>
      <c r="G116" s="99" t="e">
        <f t="shared" si="41"/>
        <v>#DIV/0!</v>
      </c>
      <c r="H116" s="98">
        <f t="shared" si="37"/>
        <v>0</v>
      </c>
    </row>
    <row r="117" spans="1:8" s="20" customFormat="1" x14ac:dyDescent="0.25">
      <c r="A117" s="115">
        <v>3233</v>
      </c>
      <c r="B117" s="89" t="s">
        <v>49</v>
      </c>
      <c r="C117" s="140">
        <v>0</v>
      </c>
      <c r="D117" s="140">
        <v>100</v>
      </c>
      <c r="E117" s="140">
        <v>100</v>
      </c>
      <c r="F117" s="140">
        <v>0</v>
      </c>
      <c r="G117" s="99" t="e">
        <f t="shared" si="41"/>
        <v>#DIV/0!</v>
      </c>
      <c r="H117" s="98">
        <f t="shared" si="37"/>
        <v>0</v>
      </c>
    </row>
    <row r="118" spans="1:8" x14ac:dyDescent="0.25">
      <c r="A118" s="115">
        <v>3237</v>
      </c>
      <c r="B118" s="89" t="s">
        <v>53</v>
      </c>
      <c r="C118" s="140">
        <v>0</v>
      </c>
      <c r="D118" s="140">
        <v>100</v>
      </c>
      <c r="E118" s="140">
        <v>100</v>
      </c>
      <c r="F118" s="140">
        <v>0</v>
      </c>
      <c r="G118" s="99" t="e">
        <f t="shared" si="41"/>
        <v>#DIV/0!</v>
      </c>
      <c r="H118" s="98">
        <f t="shared" si="37"/>
        <v>0</v>
      </c>
    </row>
    <row r="119" spans="1:8" x14ac:dyDescent="0.25">
      <c r="A119" s="115">
        <v>3293</v>
      </c>
      <c r="B119" s="89" t="s">
        <v>57</v>
      </c>
      <c r="C119" s="140">
        <v>0</v>
      </c>
      <c r="D119" s="140">
        <v>100</v>
      </c>
      <c r="E119" s="140">
        <v>100</v>
      </c>
      <c r="F119" s="140">
        <v>0</v>
      </c>
      <c r="G119" s="99" t="e">
        <f t="shared" si="41"/>
        <v>#DIV/0!</v>
      </c>
      <c r="H119" s="98">
        <f t="shared" si="37"/>
        <v>0</v>
      </c>
    </row>
    <row r="120" spans="1:8" s="20" customFormat="1" x14ac:dyDescent="0.25">
      <c r="A120" s="115">
        <v>3295</v>
      </c>
      <c r="B120" s="89" t="s">
        <v>59</v>
      </c>
      <c r="C120" s="140">
        <v>77.73</v>
      </c>
      <c r="D120" s="140">
        <v>100</v>
      </c>
      <c r="E120" s="140">
        <v>100</v>
      </c>
      <c r="F120" s="140"/>
      <c r="G120" s="99">
        <f t="shared" si="41"/>
        <v>0</v>
      </c>
      <c r="H120" s="98">
        <f t="shared" si="37"/>
        <v>0</v>
      </c>
    </row>
    <row r="121" spans="1:8" ht="22.5" x14ac:dyDescent="0.25">
      <c r="A121" s="115">
        <v>3299</v>
      </c>
      <c r="B121" s="89" t="s">
        <v>60</v>
      </c>
      <c r="C121" s="140">
        <v>291.02999999999997</v>
      </c>
      <c r="D121" s="140">
        <v>600</v>
      </c>
      <c r="E121" s="140">
        <v>600</v>
      </c>
      <c r="F121" s="140">
        <v>0</v>
      </c>
      <c r="G121" s="99">
        <f t="shared" si="41"/>
        <v>0</v>
      </c>
      <c r="H121" s="98">
        <f t="shared" si="37"/>
        <v>0</v>
      </c>
    </row>
    <row r="122" spans="1:8" s="20" customFormat="1" ht="33.75" customHeight="1" x14ac:dyDescent="0.25">
      <c r="A122" s="114">
        <v>37</v>
      </c>
      <c r="B122" s="91" t="s">
        <v>150</v>
      </c>
      <c r="C122" s="133">
        <f t="shared" ref="C122:F122" si="65">C123</f>
        <v>0</v>
      </c>
      <c r="D122" s="133">
        <f t="shared" si="65"/>
        <v>0</v>
      </c>
      <c r="E122" s="133">
        <f t="shared" si="65"/>
        <v>0</v>
      </c>
      <c r="F122" s="133">
        <f t="shared" si="65"/>
        <v>0</v>
      </c>
      <c r="G122" s="99" t="e">
        <f t="shared" si="41"/>
        <v>#DIV/0!</v>
      </c>
      <c r="H122" s="98" t="e">
        <f t="shared" si="37"/>
        <v>#DIV/0!</v>
      </c>
    </row>
    <row r="123" spans="1:8" s="20" customFormat="1" ht="20.25" customHeight="1" x14ac:dyDescent="0.25">
      <c r="A123" s="115">
        <v>3722</v>
      </c>
      <c r="B123" s="89" t="s">
        <v>118</v>
      </c>
      <c r="C123" s="133">
        <v>0</v>
      </c>
      <c r="D123" s="133">
        <v>0</v>
      </c>
      <c r="E123" s="133">
        <v>0</v>
      </c>
      <c r="F123" s="133">
        <v>0</v>
      </c>
      <c r="G123" s="99" t="e">
        <f t="shared" si="41"/>
        <v>#DIV/0!</v>
      </c>
      <c r="H123" s="98" t="e">
        <f t="shared" si="37"/>
        <v>#DIV/0!</v>
      </c>
    </row>
    <row r="124" spans="1:8" ht="22.5" x14ac:dyDescent="0.25">
      <c r="A124" s="119" t="s">
        <v>90</v>
      </c>
      <c r="B124" s="88" t="s">
        <v>119</v>
      </c>
      <c r="C124" s="132">
        <f>C125+C131</f>
        <v>3509.24</v>
      </c>
      <c r="D124" s="132">
        <f>D125+D131</f>
        <v>4500</v>
      </c>
      <c r="E124" s="132">
        <f>E125+E131</f>
        <v>4500</v>
      </c>
      <c r="F124" s="132">
        <f t="shared" ref="F124" si="66">F125+F131</f>
        <v>4594.8999999999996</v>
      </c>
      <c r="G124" s="99">
        <f t="shared" si="41"/>
        <v>130.93718297979049</v>
      </c>
      <c r="H124" s="98">
        <f t="shared" si="37"/>
        <v>102.10888888888887</v>
      </c>
    </row>
    <row r="125" spans="1:8" x14ac:dyDescent="0.25">
      <c r="A125" s="114">
        <v>32</v>
      </c>
      <c r="B125" s="84" t="s">
        <v>25</v>
      </c>
      <c r="C125" s="128">
        <f>SUM(C126:C130)</f>
        <v>3404.24</v>
      </c>
      <c r="D125" s="128">
        <f>SUM(D126:D130)</f>
        <v>4350</v>
      </c>
      <c r="E125" s="128">
        <f>SUM(E126:E130)</f>
        <v>4350</v>
      </c>
      <c r="F125" s="128">
        <f t="shared" ref="F125" si="67">SUM(F126:F130)</f>
        <v>4594.8999999999996</v>
      </c>
      <c r="G125" s="99">
        <f t="shared" si="41"/>
        <v>134.97579489107702</v>
      </c>
      <c r="H125" s="98">
        <f t="shared" si="37"/>
        <v>105.62988505747126</v>
      </c>
    </row>
    <row r="126" spans="1:8" x14ac:dyDescent="0.25">
      <c r="A126" s="115">
        <v>3211</v>
      </c>
      <c r="B126" s="89" t="s">
        <v>39</v>
      </c>
      <c r="C126" s="133">
        <v>1659.24</v>
      </c>
      <c r="D126" s="133">
        <v>0</v>
      </c>
      <c r="E126" s="133">
        <v>0</v>
      </c>
      <c r="F126" s="133">
        <v>0</v>
      </c>
      <c r="G126" s="99">
        <f t="shared" si="41"/>
        <v>0</v>
      </c>
      <c r="H126" s="98" t="e">
        <f t="shared" si="37"/>
        <v>#DIV/0!</v>
      </c>
    </row>
    <row r="127" spans="1:8" s="20" customFormat="1" ht="21" customHeight="1" x14ac:dyDescent="0.25">
      <c r="A127" s="115">
        <v>3221</v>
      </c>
      <c r="B127" s="89" t="s">
        <v>158</v>
      </c>
      <c r="C127" s="133">
        <v>0</v>
      </c>
      <c r="D127" s="133">
        <v>0</v>
      </c>
      <c r="E127" s="133">
        <v>0</v>
      </c>
      <c r="F127" s="133">
        <v>0</v>
      </c>
      <c r="G127" s="99" t="e">
        <f t="shared" si="41"/>
        <v>#DIV/0!</v>
      </c>
      <c r="H127" s="98" t="e">
        <f t="shared" si="37"/>
        <v>#DIV/0!</v>
      </c>
    </row>
    <row r="128" spans="1:8" ht="22.5" x14ac:dyDescent="0.25">
      <c r="A128" s="115">
        <v>3232</v>
      </c>
      <c r="B128" s="89" t="s">
        <v>63</v>
      </c>
      <c r="C128" s="140">
        <v>0</v>
      </c>
      <c r="D128" s="140">
        <v>0</v>
      </c>
      <c r="E128" s="140">
        <v>0</v>
      </c>
      <c r="F128" s="140">
        <v>0</v>
      </c>
      <c r="G128" s="99" t="e">
        <f t="shared" si="41"/>
        <v>#DIV/0!</v>
      </c>
      <c r="H128" s="98" t="e">
        <f t="shared" si="37"/>
        <v>#DIV/0!</v>
      </c>
    </row>
    <row r="129" spans="1:8" x14ac:dyDescent="0.25">
      <c r="A129" s="115">
        <v>3292</v>
      </c>
      <c r="B129" s="89" t="s">
        <v>56</v>
      </c>
      <c r="C129" s="133">
        <v>0</v>
      </c>
      <c r="D129" s="133">
        <v>0</v>
      </c>
      <c r="E129" s="133">
        <v>0</v>
      </c>
      <c r="F129" s="133">
        <v>0</v>
      </c>
      <c r="G129" s="99" t="e">
        <f t="shared" si="41"/>
        <v>#DIV/0!</v>
      </c>
      <c r="H129" s="98" t="e">
        <f t="shared" si="37"/>
        <v>#DIV/0!</v>
      </c>
    </row>
    <row r="130" spans="1:8" ht="22.5" x14ac:dyDescent="0.25">
      <c r="A130" s="115">
        <v>3299</v>
      </c>
      <c r="B130" s="89" t="s">
        <v>60</v>
      </c>
      <c r="C130" s="140">
        <v>1745</v>
      </c>
      <c r="D130" s="140">
        <v>4350</v>
      </c>
      <c r="E130" s="140">
        <v>4350</v>
      </c>
      <c r="F130" s="140">
        <v>4594.8999999999996</v>
      </c>
      <c r="G130" s="99">
        <f t="shared" si="41"/>
        <v>263.31805157593118</v>
      </c>
      <c r="H130" s="98">
        <f t="shared" si="37"/>
        <v>105.62988505747126</v>
      </c>
    </row>
    <row r="131" spans="1:8" x14ac:dyDescent="0.25">
      <c r="A131" s="114">
        <v>38</v>
      </c>
      <c r="B131" s="84" t="s">
        <v>146</v>
      </c>
      <c r="C131" s="128">
        <f>C132</f>
        <v>105</v>
      </c>
      <c r="D131" s="128">
        <f>D132</f>
        <v>150</v>
      </c>
      <c r="E131" s="128">
        <f>E132</f>
        <v>150</v>
      </c>
      <c r="F131" s="128">
        <f t="shared" ref="F131" si="68">F132</f>
        <v>0</v>
      </c>
      <c r="G131" s="99">
        <f t="shared" si="41"/>
        <v>0</v>
      </c>
      <c r="H131" s="98">
        <f t="shared" si="37"/>
        <v>0</v>
      </c>
    </row>
    <row r="132" spans="1:8" x14ac:dyDescent="0.25">
      <c r="A132" s="115">
        <v>3811</v>
      </c>
      <c r="B132" s="89" t="s">
        <v>137</v>
      </c>
      <c r="C132" s="133">
        <v>105</v>
      </c>
      <c r="D132" s="133">
        <v>150</v>
      </c>
      <c r="E132" s="133">
        <v>150</v>
      </c>
      <c r="F132" s="133">
        <v>0</v>
      </c>
      <c r="G132" s="99">
        <f t="shared" si="41"/>
        <v>0</v>
      </c>
      <c r="H132" s="98">
        <f t="shared" ref="H132:H185" si="69">SUM(F132/E132*100)</f>
        <v>0</v>
      </c>
    </row>
    <row r="133" spans="1:8" s="20" customFormat="1" x14ac:dyDescent="0.25">
      <c r="A133" s="114">
        <v>42</v>
      </c>
      <c r="B133" s="84" t="s">
        <v>95</v>
      </c>
      <c r="C133" s="133">
        <f t="shared" ref="C133:F133" si="70">C134</f>
        <v>0</v>
      </c>
      <c r="D133" s="133">
        <f t="shared" si="70"/>
        <v>0</v>
      </c>
      <c r="E133" s="133">
        <f t="shared" si="70"/>
        <v>0</v>
      </c>
      <c r="F133" s="133">
        <f t="shared" si="70"/>
        <v>0</v>
      </c>
      <c r="G133" s="99" t="e">
        <f t="shared" si="41"/>
        <v>#DIV/0!</v>
      </c>
      <c r="H133" s="98" t="e">
        <f t="shared" si="69"/>
        <v>#DIV/0!</v>
      </c>
    </row>
    <row r="134" spans="1:8" s="20" customFormat="1" x14ac:dyDescent="0.25">
      <c r="A134" s="115">
        <v>4221</v>
      </c>
      <c r="B134" s="89" t="s">
        <v>159</v>
      </c>
      <c r="C134" s="133">
        <v>0</v>
      </c>
      <c r="D134" s="133">
        <v>0</v>
      </c>
      <c r="E134" s="133">
        <v>0</v>
      </c>
      <c r="F134" s="133">
        <v>0</v>
      </c>
      <c r="G134" s="99" t="e">
        <f t="shared" si="41"/>
        <v>#DIV/0!</v>
      </c>
      <c r="H134" s="98" t="e">
        <f t="shared" si="69"/>
        <v>#DIV/0!</v>
      </c>
    </row>
    <row r="135" spans="1:8" x14ac:dyDescent="0.25">
      <c r="A135" s="119" t="s">
        <v>75</v>
      </c>
      <c r="B135" s="88" t="s">
        <v>84</v>
      </c>
      <c r="C135" s="132">
        <f t="shared" ref="C135:F136" si="71">C136</f>
        <v>1863.95</v>
      </c>
      <c r="D135" s="132">
        <f t="shared" si="71"/>
        <v>1000</v>
      </c>
      <c r="E135" s="132">
        <f t="shared" si="71"/>
        <v>1000</v>
      </c>
      <c r="F135" s="132">
        <f t="shared" si="71"/>
        <v>0</v>
      </c>
      <c r="G135" s="99">
        <f t="shared" si="41"/>
        <v>0</v>
      </c>
      <c r="H135" s="98">
        <f t="shared" si="69"/>
        <v>0</v>
      </c>
    </row>
    <row r="136" spans="1:8" s="17" customFormat="1" x14ac:dyDescent="0.25">
      <c r="A136" s="114">
        <v>32</v>
      </c>
      <c r="B136" s="84" t="s">
        <v>25</v>
      </c>
      <c r="C136" s="128">
        <f t="shared" si="71"/>
        <v>1863.95</v>
      </c>
      <c r="D136" s="128">
        <f t="shared" si="71"/>
        <v>1000</v>
      </c>
      <c r="E136" s="128">
        <f t="shared" si="71"/>
        <v>1000</v>
      </c>
      <c r="F136" s="128">
        <f t="shared" si="71"/>
        <v>0</v>
      </c>
      <c r="G136" s="99">
        <f t="shared" si="41"/>
        <v>0</v>
      </c>
      <c r="H136" s="98">
        <f t="shared" si="69"/>
        <v>0</v>
      </c>
    </row>
    <row r="137" spans="1:8" ht="22.5" x14ac:dyDescent="0.25">
      <c r="A137" s="115">
        <v>3299</v>
      </c>
      <c r="B137" s="89" t="s">
        <v>60</v>
      </c>
      <c r="C137" s="140">
        <v>1863.95</v>
      </c>
      <c r="D137" s="140">
        <v>1000</v>
      </c>
      <c r="E137" s="140">
        <v>1000</v>
      </c>
      <c r="F137" s="140">
        <v>0</v>
      </c>
      <c r="G137" s="99">
        <f t="shared" si="41"/>
        <v>0</v>
      </c>
      <c r="H137" s="98">
        <f t="shared" si="69"/>
        <v>0</v>
      </c>
    </row>
    <row r="138" spans="1:8" ht="24" customHeight="1" x14ac:dyDescent="0.25">
      <c r="A138" s="120" t="s">
        <v>40</v>
      </c>
      <c r="B138" s="90" t="s">
        <v>77</v>
      </c>
      <c r="C138" s="139">
        <f t="shared" ref="C138" si="72">C139</f>
        <v>1035150.2900000002</v>
      </c>
      <c r="D138" s="139">
        <f>D139</f>
        <v>1110035</v>
      </c>
      <c r="E138" s="139">
        <f>E139</f>
        <v>1110035</v>
      </c>
      <c r="F138" s="139">
        <f t="shared" ref="F138" si="73">F139</f>
        <v>1319873.0899999999</v>
      </c>
      <c r="G138" s="99">
        <f t="shared" ref="G138:G201" si="74">SUM(F138/C138*100)</f>
        <v>127.50545527065444</v>
      </c>
      <c r="H138" s="98">
        <f t="shared" si="69"/>
        <v>118.90373636867304</v>
      </c>
    </row>
    <row r="139" spans="1:8" x14ac:dyDescent="0.25">
      <c r="A139" s="119" t="s">
        <v>80</v>
      </c>
      <c r="B139" s="88" t="s">
        <v>81</v>
      </c>
      <c r="C139" s="132">
        <f>C140+C147+C154+C156</f>
        <v>1035150.2900000002</v>
      </c>
      <c r="D139" s="132">
        <f>D140+D147+D154</f>
        <v>1110035</v>
      </c>
      <c r="E139" s="132">
        <f>E140+E147+E154</f>
        <v>1110035</v>
      </c>
      <c r="F139" s="132">
        <f>F140+F147+F154+F156</f>
        <v>1319873.0899999999</v>
      </c>
      <c r="G139" s="99">
        <f t="shared" si="74"/>
        <v>127.50545527065444</v>
      </c>
      <c r="H139" s="98">
        <f t="shared" si="69"/>
        <v>118.90373636867304</v>
      </c>
    </row>
    <row r="140" spans="1:8" x14ac:dyDescent="0.25">
      <c r="A140" s="114">
        <v>31</v>
      </c>
      <c r="B140" s="84" t="s">
        <v>16</v>
      </c>
      <c r="C140" s="128">
        <f>SUM(C141:C146)</f>
        <v>1031068.4500000002</v>
      </c>
      <c r="D140" s="128">
        <f>SUM(D141:D146)</f>
        <v>1106435</v>
      </c>
      <c r="E140" s="128">
        <f>SUM(E141:E146)</f>
        <v>1106435</v>
      </c>
      <c r="F140" s="128">
        <f t="shared" ref="F140" si="75">SUM(F141:F146)</f>
        <v>1315839.0799999998</v>
      </c>
      <c r="G140" s="99">
        <f t="shared" si="74"/>
        <v>127.61898397725192</v>
      </c>
      <c r="H140" s="98">
        <f t="shared" si="69"/>
        <v>118.92601734399217</v>
      </c>
    </row>
    <row r="141" spans="1:8" x14ac:dyDescent="0.25">
      <c r="A141" s="115">
        <v>3111</v>
      </c>
      <c r="B141" s="89" t="s">
        <v>79</v>
      </c>
      <c r="C141" s="140">
        <v>763955.99</v>
      </c>
      <c r="D141" s="140">
        <v>850000</v>
      </c>
      <c r="E141" s="140">
        <v>850000</v>
      </c>
      <c r="F141" s="140">
        <v>995441.57</v>
      </c>
      <c r="G141" s="99">
        <f t="shared" si="74"/>
        <v>130.30090516078025</v>
      </c>
      <c r="H141" s="98">
        <f t="shared" si="69"/>
        <v>117.11077294117646</v>
      </c>
    </row>
    <row r="142" spans="1:8" x14ac:dyDescent="0.25">
      <c r="A142" s="115">
        <v>3113</v>
      </c>
      <c r="B142" s="89" t="s">
        <v>127</v>
      </c>
      <c r="C142" s="140">
        <v>85289.55</v>
      </c>
      <c r="D142" s="140">
        <v>65000</v>
      </c>
      <c r="E142" s="140">
        <v>65000</v>
      </c>
      <c r="F142" s="140">
        <v>93540.34</v>
      </c>
      <c r="G142" s="99">
        <f t="shared" si="74"/>
        <v>109.67385805177774</v>
      </c>
      <c r="H142" s="98">
        <f t="shared" si="69"/>
        <v>143.90821538461537</v>
      </c>
    </row>
    <row r="143" spans="1:8" x14ac:dyDescent="0.25">
      <c r="A143" s="115">
        <v>3114</v>
      </c>
      <c r="B143" s="89" t="s">
        <v>126</v>
      </c>
      <c r="C143" s="140">
        <v>5358.93</v>
      </c>
      <c r="D143" s="140">
        <v>6400</v>
      </c>
      <c r="E143" s="140">
        <v>6400</v>
      </c>
      <c r="F143" s="140">
        <v>9595.0400000000009</v>
      </c>
      <c r="G143" s="99">
        <f t="shared" si="74"/>
        <v>179.04768302627579</v>
      </c>
      <c r="H143" s="98">
        <f t="shared" si="69"/>
        <v>149.92250000000001</v>
      </c>
    </row>
    <row r="144" spans="1:8" x14ac:dyDescent="0.25">
      <c r="A144" s="115">
        <v>3121</v>
      </c>
      <c r="B144" s="89" t="s">
        <v>82</v>
      </c>
      <c r="C144" s="140">
        <v>36004.53</v>
      </c>
      <c r="D144" s="140">
        <v>42000</v>
      </c>
      <c r="E144" s="140">
        <v>42000</v>
      </c>
      <c r="F144" s="140">
        <v>39556.69</v>
      </c>
      <c r="G144" s="99">
        <f t="shared" si="74"/>
        <v>109.8658696558461</v>
      </c>
      <c r="H144" s="98">
        <f t="shared" si="69"/>
        <v>94.182595238095246</v>
      </c>
    </row>
    <row r="145" spans="1:8" ht="18" customHeight="1" x14ac:dyDescent="0.25">
      <c r="A145" s="115">
        <v>3132</v>
      </c>
      <c r="B145" s="89" t="s">
        <v>83</v>
      </c>
      <c r="C145" s="140">
        <v>140429.01999999999</v>
      </c>
      <c r="D145" s="140">
        <v>143000</v>
      </c>
      <c r="E145" s="140">
        <v>143000</v>
      </c>
      <c r="F145" s="140">
        <v>177684.62</v>
      </c>
      <c r="G145" s="99">
        <f t="shared" si="74"/>
        <v>126.52984404505565</v>
      </c>
      <c r="H145" s="98">
        <f t="shared" si="69"/>
        <v>124.25497902097902</v>
      </c>
    </row>
    <row r="146" spans="1:8" ht="21.75" customHeight="1" x14ac:dyDescent="0.25">
      <c r="A146" s="115">
        <v>3133</v>
      </c>
      <c r="B146" s="89" t="s">
        <v>138</v>
      </c>
      <c r="C146" s="140">
        <v>30.43</v>
      </c>
      <c r="D146" s="140">
        <v>35</v>
      </c>
      <c r="E146" s="140">
        <v>35</v>
      </c>
      <c r="F146" s="140">
        <v>20.82</v>
      </c>
      <c r="G146" s="99">
        <f t="shared" si="74"/>
        <v>68.419323036477167</v>
      </c>
      <c r="H146" s="98">
        <f t="shared" si="69"/>
        <v>59.485714285714288</v>
      </c>
    </row>
    <row r="147" spans="1:8" ht="15.75" customHeight="1" x14ac:dyDescent="0.25">
      <c r="A147" s="114">
        <v>32</v>
      </c>
      <c r="B147" s="84" t="s">
        <v>25</v>
      </c>
      <c r="C147" s="128">
        <f>SUM(C148:C153)</f>
        <v>2800.55</v>
      </c>
      <c r="D147" s="128">
        <f>SUM(D148:D153)</f>
        <v>2600</v>
      </c>
      <c r="E147" s="128">
        <f>SUM(E148:E153)</f>
        <v>2600</v>
      </c>
      <c r="F147" s="128">
        <f t="shared" ref="F147" si="76">SUM(F148:F153)</f>
        <v>2805.2799999999997</v>
      </c>
      <c r="G147" s="99">
        <f t="shared" si="74"/>
        <v>100.1688953955473</v>
      </c>
      <c r="H147" s="98">
        <f t="shared" si="69"/>
        <v>107.89538461538461</v>
      </c>
    </row>
    <row r="148" spans="1:8" x14ac:dyDescent="0.25">
      <c r="A148" s="115">
        <v>3211</v>
      </c>
      <c r="B148" s="89" t="s">
        <v>39</v>
      </c>
      <c r="C148" s="140">
        <v>0</v>
      </c>
      <c r="D148" s="140">
        <v>0</v>
      </c>
      <c r="E148" s="140">
        <v>0</v>
      </c>
      <c r="F148" s="140">
        <v>0</v>
      </c>
      <c r="G148" s="99" t="e">
        <f t="shared" si="74"/>
        <v>#DIV/0!</v>
      </c>
      <c r="H148" s="98" t="e">
        <f t="shared" si="69"/>
        <v>#DIV/0!</v>
      </c>
    </row>
    <row r="149" spans="1:8" s="20" customFormat="1" x14ac:dyDescent="0.25">
      <c r="A149" s="115">
        <v>3221</v>
      </c>
      <c r="B149" s="89" t="s">
        <v>161</v>
      </c>
      <c r="C149" s="140">
        <v>0</v>
      </c>
      <c r="D149" s="140">
        <v>0</v>
      </c>
      <c r="E149" s="140">
        <v>0</v>
      </c>
      <c r="F149" s="140">
        <v>0</v>
      </c>
      <c r="G149" s="99" t="e">
        <f t="shared" si="74"/>
        <v>#DIV/0!</v>
      </c>
      <c r="H149" s="98" t="e">
        <f t="shared" si="69"/>
        <v>#DIV/0!</v>
      </c>
    </row>
    <row r="150" spans="1:8" s="20" customFormat="1" x14ac:dyDescent="0.25">
      <c r="A150" s="115">
        <v>3236</v>
      </c>
      <c r="B150" s="89" t="s">
        <v>52</v>
      </c>
      <c r="C150" s="140">
        <v>0</v>
      </c>
      <c r="D150" s="140">
        <v>0</v>
      </c>
      <c r="E150" s="140">
        <v>0</v>
      </c>
      <c r="F150" s="140">
        <v>0</v>
      </c>
      <c r="G150" s="99" t="e">
        <f t="shared" si="74"/>
        <v>#DIV/0!</v>
      </c>
      <c r="H150" s="98" t="e">
        <f t="shared" si="69"/>
        <v>#DIV/0!</v>
      </c>
    </row>
    <row r="151" spans="1:8" x14ac:dyDescent="0.25">
      <c r="A151" s="115">
        <v>3295</v>
      </c>
      <c r="B151" s="89" t="s">
        <v>59</v>
      </c>
      <c r="C151" s="140">
        <v>1719.43</v>
      </c>
      <c r="D151" s="140">
        <v>1300</v>
      </c>
      <c r="E151" s="140">
        <v>1300</v>
      </c>
      <c r="F151" s="140">
        <v>1164.5899999999999</v>
      </c>
      <c r="G151" s="99">
        <f t="shared" si="74"/>
        <v>67.731166723856148</v>
      </c>
      <c r="H151" s="98">
        <f t="shared" si="69"/>
        <v>89.583846153846153</v>
      </c>
    </row>
    <row r="152" spans="1:8" x14ac:dyDescent="0.25">
      <c r="A152" s="115">
        <v>3296</v>
      </c>
      <c r="B152" s="89" t="s">
        <v>139</v>
      </c>
      <c r="C152" s="133">
        <v>1081.1199999999999</v>
      </c>
      <c r="D152" s="133">
        <v>1300</v>
      </c>
      <c r="E152" s="133">
        <v>1300</v>
      </c>
      <c r="F152" s="133">
        <v>705.69</v>
      </c>
      <c r="G152" s="99">
        <f t="shared" si="74"/>
        <v>65.273975136895075</v>
      </c>
      <c r="H152" s="98">
        <f t="shared" si="69"/>
        <v>54.283846153846163</v>
      </c>
    </row>
    <row r="153" spans="1:8" ht="22.5" x14ac:dyDescent="0.25">
      <c r="A153" s="115">
        <v>3299</v>
      </c>
      <c r="B153" s="89" t="s">
        <v>60</v>
      </c>
      <c r="C153" s="133">
        <v>0</v>
      </c>
      <c r="D153" s="133">
        <v>0</v>
      </c>
      <c r="E153" s="133">
        <v>0</v>
      </c>
      <c r="F153" s="133">
        <v>935</v>
      </c>
      <c r="G153" s="99" t="e">
        <f t="shared" si="74"/>
        <v>#DIV/0!</v>
      </c>
      <c r="H153" s="98" t="e">
        <f t="shared" si="69"/>
        <v>#DIV/0!</v>
      </c>
    </row>
    <row r="154" spans="1:8" x14ac:dyDescent="0.25">
      <c r="A154" s="114">
        <v>34</v>
      </c>
      <c r="B154" s="84" t="s">
        <v>144</v>
      </c>
      <c r="C154" s="128">
        <f>C155</f>
        <v>744.6</v>
      </c>
      <c r="D154" s="128">
        <f>D155</f>
        <v>1000</v>
      </c>
      <c r="E154" s="128">
        <f>E155</f>
        <v>1000</v>
      </c>
      <c r="F154" s="128">
        <f t="shared" ref="F154" si="77">F155</f>
        <v>754.5</v>
      </c>
      <c r="G154" s="99">
        <f t="shared" si="74"/>
        <v>101.32957292506045</v>
      </c>
      <c r="H154" s="98">
        <f t="shared" si="69"/>
        <v>75.449999999999989</v>
      </c>
    </row>
    <row r="155" spans="1:8" x14ac:dyDescent="0.25">
      <c r="A155" s="115">
        <v>3433</v>
      </c>
      <c r="B155" s="89" t="s">
        <v>76</v>
      </c>
      <c r="C155" s="133">
        <v>744.6</v>
      </c>
      <c r="D155" s="133">
        <v>1000</v>
      </c>
      <c r="E155" s="133">
        <v>1000</v>
      </c>
      <c r="F155" s="133">
        <v>754.5</v>
      </c>
      <c r="G155" s="99">
        <f t="shared" si="74"/>
        <v>101.32957292506045</v>
      </c>
      <c r="H155" s="98">
        <f t="shared" si="69"/>
        <v>75.449999999999989</v>
      </c>
    </row>
    <row r="156" spans="1:8" s="20" customFormat="1" x14ac:dyDescent="0.25">
      <c r="A156" s="114">
        <v>38</v>
      </c>
      <c r="B156" s="84" t="s">
        <v>146</v>
      </c>
      <c r="C156" s="128">
        <f t="shared" ref="C156:F156" si="78">C157</f>
        <v>536.69000000000005</v>
      </c>
      <c r="D156" s="128">
        <f t="shared" si="78"/>
        <v>0</v>
      </c>
      <c r="E156" s="128">
        <f t="shared" si="78"/>
        <v>0</v>
      </c>
      <c r="F156" s="128">
        <f t="shared" si="78"/>
        <v>474.23</v>
      </c>
      <c r="G156" s="99">
        <f t="shared" si="74"/>
        <v>88.361996683374016</v>
      </c>
      <c r="H156" s="98" t="e">
        <f t="shared" si="69"/>
        <v>#DIV/0!</v>
      </c>
    </row>
    <row r="157" spans="1:8" s="20" customFormat="1" x14ac:dyDescent="0.25">
      <c r="A157" s="115">
        <v>3812</v>
      </c>
      <c r="B157" s="89" t="s">
        <v>160</v>
      </c>
      <c r="C157" s="133">
        <v>536.69000000000005</v>
      </c>
      <c r="D157" s="133">
        <v>0</v>
      </c>
      <c r="E157" s="133">
        <v>0</v>
      </c>
      <c r="F157" s="133">
        <v>474.23</v>
      </c>
      <c r="G157" s="99">
        <f t="shared" si="74"/>
        <v>88.361996683374016</v>
      </c>
      <c r="H157" s="98" t="e">
        <f t="shared" si="69"/>
        <v>#DIV/0!</v>
      </c>
    </row>
    <row r="158" spans="1:8" ht="27" customHeight="1" x14ac:dyDescent="0.25">
      <c r="A158" s="118" t="s">
        <v>87</v>
      </c>
      <c r="B158" s="87" t="s">
        <v>88</v>
      </c>
      <c r="C158" s="136">
        <f t="shared" ref="C158:E160" si="79">C159</f>
        <v>549.70000000000005</v>
      </c>
      <c r="D158" s="136">
        <f t="shared" si="79"/>
        <v>1000</v>
      </c>
      <c r="E158" s="136">
        <f t="shared" si="79"/>
        <v>1000</v>
      </c>
      <c r="F158" s="136">
        <f t="shared" ref="F158:F160" si="80">F159</f>
        <v>683.56</v>
      </c>
      <c r="G158" s="99">
        <f t="shared" si="74"/>
        <v>124.35146443514643</v>
      </c>
      <c r="H158" s="98">
        <f t="shared" si="69"/>
        <v>68.355999999999995</v>
      </c>
    </row>
    <row r="159" spans="1:8" x14ac:dyDescent="0.25">
      <c r="A159" s="119" t="s">
        <v>85</v>
      </c>
      <c r="B159" s="88" t="s">
        <v>86</v>
      </c>
      <c r="C159" s="132">
        <f t="shared" si="79"/>
        <v>549.70000000000005</v>
      </c>
      <c r="D159" s="132">
        <f t="shared" si="79"/>
        <v>1000</v>
      </c>
      <c r="E159" s="132">
        <f t="shared" si="79"/>
        <v>1000</v>
      </c>
      <c r="F159" s="132">
        <f t="shared" si="80"/>
        <v>683.56</v>
      </c>
      <c r="G159" s="99">
        <f t="shared" si="74"/>
        <v>124.35146443514643</v>
      </c>
      <c r="H159" s="98">
        <f t="shared" si="69"/>
        <v>68.355999999999995</v>
      </c>
    </row>
    <row r="160" spans="1:8" x14ac:dyDescent="0.25">
      <c r="A160" s="114">
        <v>32</v>
      </c>
      <c r="B160" s="84" t="s">
        <v>25</v>
      </c>
      <c r="C160" s="128">
        <f t="shared" si="79"/>
        <v>549.70000000000005</v>
      </c>
      <c r="D160" s="128">
        <f t="shared" si="79"/>
        <v>1000</v>
      </c>
      <c r="E160" s="128">
        <f t="shared" si="79"/>
        <v>1000</v>
      </c>
      <c r="F160" s="128">
        <f t="shared" si="80"/>
        <v>683.56</v>
      </c>
      <c r="G160" s="99">
        <f t="shared" si="74"/>
        <v>124.35146443514643</v>
      </c>
      <c r="H160" s="98">
        <f t="shared" si="69"/>
        <v>68.355999999999995</v>
      </c>
    </row>
    <row r="161" spans="1:8" ht="22.5" x14ac:dyDescent="0.25">
      <c r="A161" s="115">
        <v>3299</v>
      </c>
      <c r="B161" s="89" t="s">
        <v>60</v>
      </c>
      <c r="C161" s="140">
        <v>549.70000000000005</v>
      </c>
      <c r="D161" s="140">
        <v>1000</v>
      </c>
      <c r="E161" s="140">
        <v>1000</v>
      </c>
      <c r="F161" s="149">
        <v>683.56</v>
      </c>
      <c r="G161" s="99">
        <f t="shared" si="74"/>
        <v>124.35146443514643</v>
      </c>
      <c r="H161" s="98">
        <f t="shared" si="69"/>
        <v>68.355999999999995</v>
      </c>
    </row>
    <row r="162" spans="1:8" ht="25.5" customHeight="1" x14ac:dyDescent="0.25">
      <c r="A162" s="118" t="s">
        <v>140</v>
      </c>
      <c r="B162" s="87" t="s">
        <v>141</v>
      </c>
      <c r="C162" s="136">
        <f>C163+C166</f>
        <v>1708.25</v>
      </c>
      <c r="D162" s="136">
        <f>D163+D166</f>
        <v>1800</v>
      </c>
      <c r="E162" s="136">
        <f>E163+E166</f>
        <v>1800</v>
      </c>
      <c r="F162" s="136">
        <f t="shared" ref="F162" si="81">F163+F166</f>
        <v>2819.56</v>
      </c>
      <c r="G162" s="99">
        <f t="shared" si="74"/>
        <v>165.05546612029855</v>
      </c>
      <c r="H162" s="98">
        <f t="shared" si="69"/>
        <v>156.64222222222222</v>
      </c>
    </row>
    <row r="163" spans="1:8" ht="15" customHeight="1" x14ac:dyDescent="0.25">
      <c r="A163" s="119" t="s">
        <v>151</v>
      </c>
      <c r="B163" s="88" t="s">
        <v>81</v>
      </c>
      <c r="C163" s="132">
        <f t="shared" ref="C163:F164" si="82">C164</f>
        <v>944.15</v>
      </c>
      <c r="D163" s="132">
        <f t="shared" si="82"/>
        <v>1500</v>
      </c>
      <c r="E163" s="132">
        <f t="shared" si="82"/>
        <v>1500</v>
      </c>
      <c r="F163" s="132">
        <f t="shared" si="82"/>
        <v>2303.12</v>
      </c>
      <c r="G163" s="99">
        <f t="shared" si="74"/>
        <v>243.9358152835884</v>
      </c>
      <c r="H163" s="98">
        <f t="shared" si="69"/>
        <v>153.54133333333334</v>
      </c>
    </row>
    <row r="164" spans="1:8" x14ac:dyDescent="0.25">
      <c r="A164" s="114">
        <v>32</v>
      </c>
      <c r="B164" s="84" t="s">
        <v>25</v>
      </c>
      <c r="C164" s="128">
        <f t="shared" si="82"/>
        <v>944.15</v>
      </c>
      <c r="D164" s="128">
        <f t="shared" si="82"/>
        <v>1500</v>
      </c>
      <c r="E164" s="128">
        <f t="shared" si="82"/>
        <v>1500</v>
      </c>
      <c r="F164" s="128">
        <f t="shared" si="82"/>
        <v>2303.12</v>
      </c>
      <c r="G164" s="99">
        <f t="shared" si="74"/>
        <v>243.9358152835884</v>
      </c>
      <c r="H164" s="98">
        <f t="shared" si="69"/>
        <v>153.54133333333334</v>
      </c>
    </row>
    <row r="165" spans="1:8" ht="22.5" x14ac:dyDescent="0.25">
      <c r="A165" s="115">
        <v>3299</v>
      </c>
      <c r="B165" s="89" t="s">
        <v>60</v>
      </c>
      <c r="C165" s="140">
        <v>944.15</v>
      </c>
      <c r="D165" s="140">
        <v>1500</v>
      </c>
      <c r="E165" s="140">
        <v>1500</v>
      </c>
      <c r="F165" s="140">
        <v>2303.12</v>
      </c>
      <c r="G165" s="99">
        <f t="shared" si="74"/>
        <v>243.9358152835884</v>
      </c>
      <c r="H165" s="98">
        <f t="shared" si="69"/>
        <v>153.54133333333334</v>
      </c>
    </row>
    <row r="166" spans="1:8" ht="15" customHeight="1" x14ac:dyDescent="0.25">
      <c r="A166" s="119" t="s">
        <v>85</v>
      </c>
      <c r="B166" s="88" t="s">
        <v>86</v>
      </c>
      <c r="C166" s="132">
        <f t="shared" ref="C166:F167" si="83">C167</f>
        <v>764.1</v>
      </c>
      <c r="D166" s="132">
        <f t="shared" si="83"/>
        <v>300</v>
      </c>
      <c r="E166" s="132">
        <f t="shared" si="83"/>
        <v>300</v>
      </c>
      <c r="F166" s="132">
        <f t="shared" si="83"/>
        <v>516.44000000000005</v>
      </c>
      <c r="G166" s="99">
        <f t="shared" si="74"/>
        <v>67.588012040308868</v>
      </c>
      <c r="H166" s="98">
        <f t="shared" si="69"/>
        <v>172.1466666666667</v>
      </c>
    </row>
    <row r="167" spans="1:8" x14ac:dyDescent="0.25">
      <c r="A167" s="114">
        <v>32</v>
      </c>
      <c r="B167" s="84" t="s">
        <v>25</v>
      </c>
      <c r="C167" s="128">
        <f t="shared" si="83"/>
        <v>764.1</v>
      </c>
      <c r="D167" s="128">
        <f t="shared" si="83"/>
        <v>300</v>
      </c>
      <c r="E167" s="128">
        <f t="shared" si="83"/>
        <v>300</v>
      </c>
      <c r="F167" s="128">
        <f t="shared" si="83"/>
        <v>516.44000000000005</v>
      </c>
      <c r="G167" s="99">
        <f t="shared" si="74"/>
        <v>67.588012040308868</v>
      </c>
      <c r="H167" s="98">
        <f t="shared" si="69"/>
        <v>172.1466666666667</v>
      </c>
    </row>
    <row r="168" spans="1:8" ht="22.5" x14ac:dyDescent="0.25">
      <c r="A168" s="115">
        <v>3299</v>
      </c>
      <c r="B168" s="89" t="s">
        <v>60</v>
      </c>
      <c r="C168" s="140">
        <v>764.1</v>
      </c>
      <c r="D168" s="140">
        <v>300</v>
      </c>
      <c r="E168" s="140">
        <v>300</v>
      </c>
      <c r="F168" s="149">
        <v>516.44000000000005</v>
      </c>
      <c r="G168" s="99">
        <f t="shared" si="74"/>
        <v>67.588012040308868</v>
      </c>
      <c r="H168" s="98">
        <f t="shared" si="69"/>
        <v>172.1466666666667</v>
      </c>
    </row>
    <row r="169" spans="1:8" ht="28.5" customHeight="1" x14ac:dyDescent="0.25">
      <c r="A169" s="118" t="s">
        <v>142</v>
      </c>
      <c r="B169" s="87" t="s">
        <v>89</v>
      </c>
      <c r="C169" s="136">
        <f t="shared" ref="C169:F170" si="84">C170</f>
        <v>4943.5</v>
      </c>
      <c r="D169" s="136">
        <f t="shared" si="84"/>
        <v>2000</v>
      </c>
      <c r="E169" s="136">
        <f t="shared" si="84"/>
        <v>2000</v>
      </c>
      <c r="F169" s="136">
        <f t="shared" si="84"/>
        <v>4453</v>
      </c>
      <c r="G169" s="99">
        <f t="shared" si="74"/>
        <v>90.077880044502876</v>
      </c>
      <c r="H169" s="98">
        <f t="shared" si="69"/>
        <v>222.65</v>
      </c>
    </row>
    <row r="170" spans="1:8" x14ac:dyDescent="0.25">
      <c r="A170" s="119" t="s">
        <v>90</v>
      </c>
      <c r="B170" s="88" t="s">
        <v>91</v>
      </c>
      <c r="C170" s="132">
        <f t="shared" si="84"/>
        <v>4943.5</v>
      </c>
      <c r="D170" s="132">
        <f t="shared" si="84"/>
        <v>2000</v>
      </c>
      <c r="E170" s="132">
        <f t="shared" si="84"/>
        <v>2000</v>
      </c>
      <c r="F170" s="132">
        <f t="shared" si="84"/>
        <v>4453</v>
      </c>
      <c r="G170" s="99">
        <f t="shared" si="74"/>
        <v>90.077880044502876</v>
      </c>
      <c r="H170" s="98">
        <f t="shared" si="69"/>
        <v>222.65</v>
      </c>
    </row>
    <row r="171" spans="1:8" x14ac:dyDescent="0.25">
      <c r="A171" s="114">
        <v>32</v>
      </c>
      <c r="B171" s="84" t="s">
        <v>25</v>
      </c>
      <c r="C171" s="128">
        <f t="shared" ref="C171:F171" si="85">C172</f>
        <v>4943.5</v>
      </c>
      <c r="D171" s="128">
        <f t="shared" si="85"/>
        <v>2000</v>
      </c>
      <c r="E171" s="128">
        <f t="shared" si="85"/>
        <v>2000</v>
      </c>
      <c r="F171" s="128">
        <f t="shared" si="85"/>
        <v>4453</v>
      </c>
      <c r="G171" s="99">
        <f t="shared" si="74"/>
        <v>90.077880044502876</v>
      </c>
      <c r="H171" s="98">
        <f t="shared" si="69"/>
        <v>222.65</v>
      </c>
    </row>
    <row r="172" spans="1:8" ht="22.5" x14ac:dyDescent="0.25">
      <c r="A172" s="115">
        <v>3299</v>
      </c>
      <c r="B172" s="89" t="s">
        <v>60</v>
      </c>
      <c r="C172" s="140">
        <v>4943.5</v>
      </c>
      <c r="D172" s="140">
        <v>2000</v>
      </c>
      <c r="E172" s="140">
        <v>2000</v>
      </c>
      <c r="F172" s="140">
        <v>4453</v>
      </c>
      <c r="G172" s="99">
        <f t="shared" si="74"/>
        <v>90.077880044502876</v>
      </c>
      <c r="H172" s="98">
        <f t="shared" si="69"/>
        <v>222.65</v>
      </c>
    </row>
    <row r="173" spans="1:8" ht="30" customHeight="1" x14ac:dyDescent="0.25">
      <c r="A173" s="118" t="s">
        <v>164</v>
      </c>
      <c r="B173" s="87" t="s">
        <v>92</v>
      </c>
      <c r="C173" s="136">
        <f>C174+C177</f>
        <v>0</v>
      </c>
      <c r="D173" s="136">
        <f>D174+D177</f>
        <v>2000</v>
      </c>
      <c r="E173" s="136">
        <f>E174+E177</f>
        <v>2000</v>
      </c>
      <c r="F173" s="136">
        <f t="shared" ref="F173" si="86">F174+F177</f>
        <v>1553.03</v>
      </c>
      <c r="G173" s="99" t="e">
        <f t="shared" si="74"/>
        <v>#DIV/0!</v>
      </c>
      <c r="H173" s="98">
        <f t="shared" si="69"/>
        <v>77.651499999999999</v>
      </c>
    </row>
    <row r="174" spans="1:8" x14ac:dyDescent="0.25">
      <c r="A174" s="119" t="s">
        <v>73</v>
      </c>
      <c r="B174" s="88" t="s">
        <v>74</v>
      </c>
      <c r="C174" s="132">
        <f>C175</f>
        <v>0</v>
      </c>
      <c r="D174" s="132">
        <f>D175</f>
        <v>100</v>
      </c>
      <c r="E174" s="132">
        <f>E175</f>
        <v>100</v>
      </c>
      <c r="F174" s="132">
        <f t="shared" ref="F174" si="87">F175</f>
        <v>59.44</v>
      </c>
      <c r="G174" s="99" t="e">
        <f t="shared" si="74"/>
        <v>#DIV/0!</v>
      </c>
      <c r="H174" s="98">
        <f t="shared" si="69"/>
        <v>59.439999999999991</v>
      </c>
    </row>
    <row r="175" spans="1:8" x14ac:dyDescent="0.25">
      <c r="A175" s="114">
        <v>32</v>
      </c>
      <c r="B175" s="84" t="s">
        <v>25</v>
      </c>
      <c r="C175" s="128">
        <f t="shared" ref="C175:F175" si="88">C176</f>
        <v>0</v>
      </c>
      <c r="D175" s="128">
        <f t="shared" si="88"/>
        <v>100</v>
      </c>
      <c r="E175" s="128">
        <f t="shared" si="88"/>
        <v>100</v>
      </c>
      <c r="F175" s="128">
        <f t="shared" si="88"/>
        <v>59.44</v>
      </c>
      <c r="G175" s="99" t="e">
        <f t="shared" si="74"/>
        <v>#DIV/0!</v>
      </c>
      <c r="H175" s="98">
        <f t="shared" si="69"/>
        <v>59.439999999999991</v>
      </c>
    </row>
    <row r="176" spans="1:8" ht="22.5" x14ac:dyDescent="0.25">
      <c r="A176" s="115">
        <v>3299</v>
      </c>
      <c r="B176" s="89" t="s">
        <v>60</v>
      </c>
      <c r="C176" s="140">
        <v>0</v>
      </c>
      <c r="D176" s="140">
        <v>100</v>
      </c>
      <c r="E176" s="140">
        <v>100</v>
      </c>
      <c r="F176" s="140">
        <v>59.44</v>
      </c>
      <c r="G176" s="99" t="e">
        <f t="shared" si="74"/>
        <v>#DIV/0!</v>
      </c>
      <c r="H176" s="98">
        <f t="shared" si="69"/>
        <v>59.439999999999991</v>
      </c>
    </row>
    <row r="177" spans="1:8" x14ac:dyDescent="0.25">
      <c r="A177" s="119" t="s">
        <v>75</v>
      </c>
      <c r="B177" s="88" t="s">
        <v>93</v>
      </c>
      <c r="C177" s="132">
        <f>C178</f>
        <v>0</v>
      </c>
      <c r="D177" s="132">
        <f>D178</f>
        <v>1900</v>
      </c>
      <c r="E177" s="132">
        <f>E178</f>
        <v>1900</v>
      </c>
      <c r="F177" s="132">
        <f t="shared" ref="F177" si="89">F178</f>
        <v>1493.59</v>
      </c>
      <c r="G177" s="99" t="e">
        <f t="shared" si="74"/>
        <v>#DIV/0!</v>
      </c>
      <c r="H177" s="98">
        <f t="shared" si="69"/>
        <v>78.609999999999985</v>
      </c>
    </row>
    <row r="178" spans="1:8" x14ac:dyDescent="0.25">
      <c r="A178" s="114">
        <v>32</v>
      </c>
      <c r="B178" s="84" t="s">
        <v>25</v>
      </c>
      <c r="C178" s="128">
        <f t="shared" ref="C178:F178" si="90">C179</f>
        <v>0</v>
      </c>
      <c r="D178" s="128">
        <f t="shared" si="90"/>
        <v>1900</v>
      </c>
      <c r="E178" s="128">
        <f t="shared" si="90"/>
        <v>1900</v>
      </c>
      <c r="F178" s="128">
        <f t="shared" si="90"/>
        <v>1493.59</v>
      </c>
      <c r="G178" s="99" t="e">
        <f t="shared" si="74"/>
        <v>#DIV/0!</v>
      </c>
      <c r="H178" s="98">
        <f t="shared" si="69"/>
        <v>78.609999999999985</v>
      </c>
    </row>
    <row r="179" spans="1:8" ht="22.5" x14ac:dyDescent="0.25">
      <c r="A179" s="115">
        <v>3299</v>
      </c>
      <c r="B179" s="89" t="s">
        <v>60</v>
      </c>
      <c r="C179" s="140">
        <v>0</v>
      </c>
      <c r="D179" s="140">
        <v>1900</v>
      </c>
      <c r="E179" s="140">
        <v>1900</v>
      </c>
      <c r="F179" s="140">
        <v>1493.59</v>
      </c>
      <c r="G179" s="99" t="e">
        <f t="shared" si="74"/>
        <v>#DIV/0!</v>
      </c>
      <c r="H179" s="98">
        <f t="shared" si="69"/>
        <v>78.609999999999985</v>
      </c>
    </row>
    <row r="180" spans="1:8" ht="27.75" customHeight="1" x14ac:dyDescent="0.25">
      <c r="A180" s="118" t="s">
        <v>128</v>
      </c>
      <c r="B180" s="87" t="s">
        <v>94</v>
      </c>
      <c r="C180" s="136">
        <f t="shared" ref="C180:D180" si="91">C181+C186+C191</f>
        <v>531</v>
      </c>
      <c r="D180" s="136">
        <f t="shared" si="91"/>
        <v>1850</v>
      </c>
      <c r="E180" s="136">
        <f t="shared" ref="E180" si="92">E181+E186+E191</f>
        <v>1850</v>
      </c>
      <c r="F180" s="136">
        <f t="shared" ref="F180" si="93">F181+F186+F191</f>
        <v>540</v>
      </c>
      <c r="G180" s="99">
        <f t="shared" si="74"/>
        <v>101.69491525423729</v>
      </c>
      <c r="H180" s="98">
        <f t="shared" si="69"/>
        <v>29.189189189189189</v>
      </c>
    </row>
    <row r="181" spans="1:8" x14ac:dyDescent="0.25">
      <c r="A181" s="119" t="s">
        <v>73</v>
      </c>
      <c r="B181" s="88" t="s">
        <v>74</v>
      </c>
      <c r="C181" s="132">
        <f t="shared" ref="C181:F181" si="94">C182</f>
        <v>0</v>
      </c>
      <c r="D181" s="132">
        <f t="shared" si="94"/>
        <v>500</v>
      </c>
      <c r="E181" s="132">
        <f t="shared" si="94"/>
        <v>500</v>
      </c>
      <c r="F181" s="132">
        <f t="shared" si="94"/>
        <v>0</v>
      </c>
      <c r="G181" s="99" t="e">
        <f t="shared" si="74"/>
        <v>#DIV/0!</v>
      </c>
      <c r="H181" s="98">
        <f t="shared" si="69"/>
        <v>0</v>
      </c>
    </row>
    <row r="182" spans="1:8" ht="33.75" x14ac:dyDescent="0.25">
      <c r="A182" s="114">
        <v>42</v>
      </c>
      <c r="B182" s="84" t="s">
        <v>145</v>
      </c>
      <c r="C182" s="128">
        <f t="shared" ref="C182:D182" si="95">SUM(C183:C185)</f>
        <v>0</v>
      </c>
      <c r="D182" s="128">
        <f t="shared" si="95"/>
        <v>500</v>
      </c>
      <c r="E182" s="128">
        <f t="shared" ref="E182" si="96">SUM(E183:E185)</f>
        <v>500</v>
      </c>
      <c r="F182" s="128">
        <f t="shared" ref="F182" si="97">SUM(F183:F185)</f>
        <v>0</v>
      </c>
      <c r="G182" s="99" t="e">
        <f t="shared" si="74"/>
        <v>#DIV/0!</v>
      </c>
      <c r="H182" s="98">
        <f t="shared" si="69"/>
        <v>0</v>
      </c>
    </row>
    <row r="183" spans="1:8" x14ac:dyDescent="0.25">
      <c r="A183" s="115">
        <v>4221</v>
      </c>
      <c r="B183" s="89" t="s">
        <v>95</v>
      </c>
      <c r="C183" s="140">
        <v>0</v>
      </c>
      <c r="D183" s="140">
        <v>0</v>
      </c>
      <c r="E183" s="140">
        <v>0</v>
      </c>
      <c r="F183" s="140">
        <v>0</v>
      </c>
      <c r="G183" s="99" t="e">
        <f t="shared" si="74"/>
        <v>#DIV/0!</v>
      </c>
      <c r="H183" s="98" t="e">
        <f t="shared" si="69"/>
        <v>#DIV/0!</v>
      </c>
    </row>
    <row r="184" spans="1:8" ht="22.5" x14ac:dyDescent="0.25">
      <c r="A184" s="115">
        <v>4227</v>
      </c>
      <c r="B184" s="89" t="s">
        <v>104</v>
      </c>
      <c r="C184" s="140">
        <v>0</v>
      </c>
      <c r="D184" s="140">
        <v>400</v>
      </c>
      <c r="E184" s="140">
        <v>400</v>
      </c>
      <c r="F184" s="140">
        <v>0</v>
      </c>
      <c r="G184" s="99" t="e">
        <f t="shared" si="74"/>
        <v>#DIV/0!</v>
      </c>
      <c r="H184" s="98">
        <f t="shared" si="69"/>
        <v>0</v>
      </c>
    </row>
    <row r="185" spans="1:8" x14ac:dyDescent="0.25">
      <c r="A185" s="115">
        <v>4241</v>
      </c>
      <c r="B185" s="89" t="s">
        <v>96</v>
      </c>
      <c r="C185" s="140">
        <v>0</v>
      </c>
      <c r="D185" s="140">
        <v>100</v>
      </c>
      <c r="E185" s="140">
        <v>100</v>
      </c>
      <c r="F185" s="140">
        <v>0</v>
      </c>
      <c r="G185" s="99" t="e">
        <f t="shared" si="74"/>
        <v>#DIV/0!</v>
      </c>
      <c r="H185" s="98">
        <f t="shared" si="69"/>
        <v>0</v>
      </c>
    </row>
    <row r="186" spans="1:8" ht="22.5" x14ac:dyDescent="0.25">
      <c r="A186" s="119" t="s">
        <v>129</v>
      </c>
      <c r="B186" s="88" t="s">
        <v>130</v>
      </c>
      <c r="C186" s="132">
        <f t="shared" ref="C186:F186" si="98">C187</f>
        <v>0</v>
      </c>
      <c r="D186" s="132">
        <f t="shared" si="98"/>
        <v>1350</v>
      </c>
      <c r="E186" s="132">
        <f t="shared" si="98"/>
        <v>1350</v>
      </c>
      <c r="F186" s="132">
        <f t="shared" si="98"/>
        <v>0</v>
      </c>
      <c r="G186" s="99" t="e">
        <f t="shared" si="74"/>
        <v>#DIV/0!</v>
      </c>
      <c r="H186" s="98">
        <f t="shared" ref="H186:H212" si="99">SUM(F186/E186*100)</f>
        <v>0</v>
      </c>
    </row>
    <row r="187" spans="1:8" ht="33.75" x14ac:dyDescent="0.25">
      <c r="A187" s="114">
        <v>42</v>
      </c>
      <c r="B187" s="84" t="s">
        <v>145</v>
      </c>
      <c r="C187" s="128">
        <f t="shared" ref="C187:D187" si="100">SUM(C188:C190)</f>
        <v>0</v>
      </c>
      <c r="D187" s="128">
        <f t="shared" si="100"/>
        <v>1350</v>
      </c>
      <c r="E187" s="128">
        <f t="shared" ref="E187" si="101">SUM(E188:E190)</f>
        <v>1350</v>
      </c>
      <c r="F187" s="128">
        <f t="shared" ref="F187" si="102">SUM(F188:F190)</f>
        <v>0</v>
      </c>
      <c r="G187" s="99" t="e">
        <f t="shared" si="74"/>
        <v>#DIV/0!</v>
      </c>
      <c r="H187" s="98">
        <f t="shared" si="99"/>
        <v>0</v>
      </c>
    </row>
    <row r="188" spans="1:8" x14ac:dyDescent="0.25">
      <c r="A188" s="115">
        <v>4221</v>
      </c>
      <c r="B188" s="89" t="s">
        <v>95</v>
      </c>
      <c r="C188" s="140">
        <v>0</v>
      </c>
      <c r="D188" s="140">
        <v>600</v>
      </c>
      <c r="E188" s="140">
        <v>600</v>
      </c>
      <c r="F188" s="140">
        <v>0</v>
      </c>
      <c r="G188" s="99" t="e">
        <f t="shared" si="74"/>
        <v>#DIV/0!</v>
      </c>
      <c r="H188" s="98">
        <f t="shared" si="99"/>
        <v>0</v>
      </c>
    </row>
    <row r="189" spans="1:8" ht="19.5" customHeight="1" x14ac:dyDescent="0.25">
      <c r="A189" s="115">
        <v>4227</v>
      </c>
      <c r="B189" s="89" t="s">
        <v>104</v>
      </c>
      <c r="C189" s="140">
        <v>0</v>
      </c>
      <c r="D189" s="140">
        <v>500</v>
      </c>
      <c r="E189" s="140">
        <v>500</v>
      </c>
      <c r="F189" s="140">
        <v>0</v>
      </c>
      <c r="G189" s="99" t="e">
        <f t="shared" si="74"/>
        <v>#DIV/0!</v>
      </c>
      <c r="H189" s="98">
        <f t="shared" si="99"/>
        <v>0</v>
      </c>
    </row>
    <row r="190" spans="1:8" x14ac:dyDescent="0.25">
      <c r="A190" s="115">
        <v>4241</v>
      </c>
      <c r="B190" s="89" t="s">
        <v>96</v>
      </c>
      <c r="C190" s="140">
        <v>0</v>
      </c>
      <c r="D190" s="140">
        <v>250</v>
      </c>
      <c r="E190" s="140">
        <v>250</v>
      </c>
      <c r="F190" s="140">
        <v>0</v>
      </c>
      <c r="G190" s="99" t="e">
        <f t="shared" si="74"/>
        <v>#DIV/0!</v>
      </c>
      <c r="H190" s="98">
        <f t="shared" si="99"/>
        <v>0</v>
      </c>
    </row>
    <row r="191" spans="1:8" s="20" customFormat="1" ht="15" customHeight="1" x14ac:dyDescent="0.25">
      <c r="A191" s="119" t="s">
        <v>75</v>
      </c>
      <c r="B191" s="88" t="s">
        <v>93</v>
      </c>
      <c r="C191" s="132">
        <f t="shared" ref="C191:F191" si="103">C192</f>
        <v>531</v>
      </c>
      <c r="D191" s="132">
        <f t="shared" si="103"/>
        <v>0</v>
      </c>
      <c r="E191" s="132">
        <f t="shared" si="103"/>
        <v>0</v>
      </c>
      <c r="F191" s="132">
        <f t="shared" si="103"/>
        <v>540</v>
      </c>
      <c r="G191" s="99">
        <f t="shared" si="74"/>
        <v>101.69491525423729</v>
      </c>
      <c r="H191" s="98" t="e">
        <f t="shared" si="99"/>
        <v>#DIV/0!</v>
      </c>
    </row>
    <row r="192" spans="1:8" s="20" customFormat="1" ht="33.75" x14ac:dyDescent="0.25">
      <c r="A192" s="115">
        <v>42</v>
      </c>
      <c r="B192" s="84" t="s">
        <v>162</v>
      </c>
      <c r="C192" s="128">
        <f t="shared" ref="C192:F192" si="104">C193</f>
        <v>531</v>
      </c>
      <c r="D192" s="128">
        <f t="shared" si="104"/>
        <v>0</v>
      </c>
      <c r="E192" s="128">
        <f t="shared" si="104"/>
        <v>0</v>
      </c>
      <c r="F192" s="128">
        <f t="shared" si="104"/>
        <v>540</v>
      </c>
      <c r="G192" s="99">
        <f t="shared" si="74"/>
        <v>101.69491525423729</v>
      </c>
      <c r="H192" s="98" t="e">
        <f t="shared" si="99"/>
        <v>#DIV/0!</v>
      </c>
    </row>
    <row r="193" spans="1:8" s="20" customFormat="1" x14ac:dyDescent="0.25">
      <c r="A193" s="115">
        <v>4241</v>
      </c>
      <c r="B193" s="89" t="s">
        <v>96</v>
      </c>
      <c r="C193" s="140">
        <v>531</v>
      </c>
      <c r="D193" s="140">
        <v>0</v>
      </c>
      <c r="E193" s="140">
        <v>0</v>
      </c>
      <c r="F193" s="140">
        <v>540</v>
      </c>
      <c r="G193" s="99">
        <f t="shared" si="74"/>
        <v>101.69491525423729</v>
      </c>
      <c r="H193" s="98" t="e">
        <f t="shared" si="99"/>
        <v>#DIV/0!</v>
      </c>
    </row>
    <row r="194" spans="1:8" ht="28.5" customHeight="1" x14ac:dyDescent="0.25">
      <c r="A194" s="118" t="s">
        <v>131</v>
      </c>
      <c r="B194" s="87" t="s">
        <v>132</v>
      </c>
      <c r="C194" s="136">
        <f t="shared" ref="C194:F194" si="105">C195</f>
        <v>10598.89</v>
      </c>
      <c r="D194" s="136">
        <f t="shared" si="105"/>
        <v>13000</v>
      </c>
      <c r="E194" s="136">
        <f t="shared" si="105"/>
        <v>13000</v>
      </c>
      <c r="F194" s="136">
        <f t="shared" si="105"/>
        <v>9442.69</v>
      </c>
      <c r="G194" s="99">
        <f t="shared" si="74"/>
        <v>89.091310505156684</v>
      </c>
      <c r="H194" s="98">
        <f t="shared" si="99"/>
        <v>72.636076923076928</v>
      </c>
    </row>
    <row r="195" spans="1:8" x14ac:dyDescent="0.25">
      <c r="A195" s="119" t="s">
        <v>75</v>
      </c>
      <c r="B195" s="88" t="s">
        <v>93</v>
      </c>
      <c r="C195" s="132">
        <f t="shared" ref="C195:F195" si="106">C196</f>
        <v>10598.89</v>
      </c>
      <c r="D195" s="132">
        <f t="shared" si="106"/>
        <v>13000</v>
      </c>
      <c r="E195" s="132">
        <f t="shared" si="106"/>
        <v>13000</v>
      </c>
      <c r="F195" s="132">
        <f t="shared" si="106"/>
        <v>9442.69</v>
      </c>
      <c r="G195" s="99">
        <f t="shared" si="74"/>
        <v>89.091310505156684</v>
      </c>
      <c r="H195" s="98">
        <f t="shared" si="99"/>
        <v>72.636076923076928</v>
      </c>
    </row>
    <row r="196" spans="1:8" ht="22.5" x14ac:dyDescent="0.25">
      <c r="A196" s="114">
        <v>37</v>
      </c>
      <c r="B196" s="84" t="s">
        <v>133</v>
      </c>
      <c r="C196" s="128">
        <f t="shared" ref="C196:F196" si="107">C197</f>
        <v>10598.89</v>
      </c>
      <c r="D196" s="128">
        <f t="shared" si="107"/>
        <v>13000</v>
      </c>
      <c r="E196" s="128">
        <f t="shared" si="107"/>
        <v>13000</v>
      </c>
      <c r="F196" s="128">
        <f t="shared" si="107"/>
        <v>9442.69</v>
      </c>
      <c r="G196" s="99">
        <f t="shared" si="74"/>
        <v>89.091310505156684</v>
      </c>
      <c r="H196" s="98">
        <f t="shared" si="99"/>
        <v>72.636076923076928</v>
      </c>
    </row>
    <row r="197" spans="1:8" ht="17.25" customHeight="1" x14ac:dyDescent="0.25">
      <c r="A197" s="115">
        <v>3722</v>
      </c>
      <c r="B197" s="89" t="s">
        <v>118</v>
      </c>
      <c r="C197" s="140">
        <v>10598.89</v>
      </c>
      <c r="D197" s="140">
        <v>13000</v>
      </c>
      <c r="E197" s="140">
        <v>13000</v>
      </c>
      <c r="F197" s="140">
        <v>9442.69</v>
      </c>
      <c r="G197" s="99">
        <f t="shared" si="74"/>
        <v>89.091310505156684</v>
      </c>
      <c r="H197" s="98">
        <f t="shared" si="99"/>
        <v>72.636076923076928</v>
      </c>
    </row>
    <row r="198" spans="1:8" ht="45" x14ac:dyDescent="0.25">
      <c r="A198" s="118" t="s">
        <v>134</v>
      </c>
      <c r="B198" s="87" t="s">
        <v>107</v>
      </c>
      <c r="C198" s="136">
        <f t="shared" ref="C198:F198" si="108">C199</f>
        <v>24677.35</v>
      </c>
      <c r="D198" s="136">
        <f t="shared" si="108"/>
        <v>5000</v>
      </c>
      <c r="E198" s="136">
        <f t="shared" si="108"/>
        <v>5000</v>
      </c>
      <c r="F198" s="136">
        <f t="shared" si="108"/>
        <v>18786.419999999998</v>
      </c>
      <c r="G198" s="99">
        <f t="shared" si="74"/>
        <v>76.128190425633221</v>
      </c>
      <c r="H198" s="98">
        <f t="shared" si="99"/>
        <v>375.72839999999997</v>
      </c>
    </row>
    <row r="199" spans="1:8" x14ac:dyDescent="0.25">
      <c r="A199" s="119" t="s">
        <v>105</v>
      </c>
      <c r="B199" s="88" t="s">
        <v>106</v>
      </c>
      <c r="C199" s="132">
        <f t="shared" ref="C199" si="109">SUM(C200+C204)</f>
        <v>24677.35</v>
      </c>
      <c r="D199" s="132">
        <f t="shared" ref="D199:E199" si="110">SUM(D200+D204)</f>
        <v>5000</v>
      </c>
      <c r="E199" s="132">
        <f t="shared" si="110"/>
        <v>5000</v>
      </c>
      <c r="F199" s="132">
        <f>SUM(F200+F204+F210)</f>
        <v>18786.419999999998</v>
      </c>
      <c r="G199" s="99">
        <f t="shared" si="74"/>
        <v>76.128190425633221</v>
      </c>
      <c r="H199" s="98">
        <f t="shared" si="99"/>
        <v>375.72839999999997</v>
      </c>
    </row>
    <row r="200" spans="1:8" x14ac:dyDescent="0.25">
      <c r="A200" s="114">
        <v>31</v>
      </c>
      <c r="B200" s="84" t="s">
        <v>16</v>
      </c>
      <c r="C200" s="128">
        <f t="shared" ref="C200:D200" si="111">SUM(C201:C203)</f>
        <v>23417.87</v>
      </c>
      <c r="D200" s="128">
        <f t="shared" si="111"/>
        <v>3100</v>
      </c>
      <c r="E200" s="128">
        <f t="shared" ref="E200" si="112">SUM(E201:E203)</f>
        <v>3100</v>
      </c>
      <c r="F200" s="128">
        <f t="shared" ref="F200" si="113">SUM(F201:F203)</f>
        <v>0</v>
      </c>
      <c r="G200" s="99">
        <f t="shared" si="74"/>
        <v>0</v>
      </c>
      <c r="H200" s="98">
        <f t="shared" si="99"/>
        <v>0</v>
      </c>
    </row>
    <row r="201" spans="1:8" x14ac:dyDescent="0.25">
      <c r="A201" s="115">
        <v>3111</v>
      </c>
      <c r="B201" s="89" t="s">
        <v>79</v>
      </c>
      <c r="C201" s="140">
        <v>19303.32</v>
      </c>
      <c r="D201" s="140">
        <v>2500</v>
      </c>
      <c r="E201" s="140">
        <v>2500</v>
      </c>
      <c r="F201" s="140">
        <v>0</v>
      </c>
      <c r="G201" s="99">
        <f t="shared" si="74"/>
        <v>0</v>
      </c>
      <c r="H201" s="98">
        <f t="shared" si="99"/>
        <v>0</v>
      </c>
    </row>
    <row r="202" spans="1:8" x14ac:dyDescent="0.25">
      <c r="A202" s="115">
        <v>3121</v>
      </c>
      <c r="B202" s="89" t="s">
        <v>82</v>
      </c>
      <c r="C202" s="140">
        <v>255</v>
      </c>
      <c r="D202" s="140">
        <v>100</v>
      </c>
      <c r="E202" s="140">
        <v>100</v>
      </c>
      <c r="F202" s="140">
        <v>0</v>
      </c>
      <c r="G202" s="99">
        <f t="shared" ref="G202:G212" si="114">SUM(F202/C202*100)</f>
        <v>0</v>
      </c>
      <c r="H202" s="98">
        <f t="shared" si="99"/>
        <v>0</v>
      </c>
    </row>
    <row r="203" spans="1:8" ht="26.25" customHeight="1" x14ac:dyDescent="0.25">
      <c r="A203" s="115">
        <v>3132</v>
      </c>
      <c r="B203" s="89" t="s">
        <v>163</v>
      </c>
      <c r="C203" s="140">
        <v>3859.55</v>
      </c>
      <c r="D203" s="140">
        <v>500</v>
      </c>
      <c r="E203" s="140">
        <v>500</v>
      </c>
      <c r="F203" s="140">
        <v>0</v>
      </c>
      <c r="G203" s="99">
        <f t="shared" si="114"/>
        <v>0</v>
      </c>
      <c r="H203" s="98">
        <f t="shared" si="99"/>
        <v>0</v>
      </c>
    </row>
    <row r="204" spans="1:8" ht="17.25" customHeight="1" x14ac:dyDescent="0.25">
      <c r="A204" s="114">
        <v>32</v>
      </c>
      <c r="B204" s="84" t="s">
        <v>25</v>
      </c>
      <c r="C204" s="128">
        <f>C205+C206+C208+C209</f>
        <v>1259.48</v>
      </c>
      <c r="D204" s="128">
        <f>D205+D206+D208+D209</f>
        <v>1900</v>
      </c>
      <c r="E204" s="128">
        <f>E205+E206+E208+E209</f>
        <v>1900</v>
      </c>
      <c r="F204" s="128">
        <f>F205+F206+F207+F208+F209</f>
        <v>13410.23</v>
      </c>
      <c r="G204" s="99">
        <f t="shared" si="114"/>
        <v>1064.7433861593672</v>
      </c>
      <c r="H204" s="98">
        <f t="shared" si="99"/>
        <v>705.8015789473684</v>
      </c>
    </row>
    <row r="205" spans="1:8" x14ac:dyDescent="0.25">
      <c r="A205" s="115">
        <v>3211</v>
      </c>
      <c r="B205" s="89" t="s">
        <v>39</v>
      </c>
      <c r="C205" s="140">
        <v>1259.48</v>
      </c>
      <c r="D205" s="140">
        <v>500</v>
      </c>
      <c r="E205" s="140">
        <v>500</v>
      </c>
      <c r="F205" s="140">
        <v>0</v>
      </c>
      <c r="G205" s="99">
        <f t="shared" si="114"/>
        <v>0</v>
      </c>
      <c r="H205" s="98">
        <f t="shared" si="99"/>
        <v>0</v>
      </c>
    </row>
    <row r="206" spans="1:8" s="20" customFormat="1" ht="19.5" customHeight="1" x14ac:dyDescent="0.25">
      <c r="A206" s="115">
        <v>3221</v>
      </c>
      <c r="B206" s="89" t="s">
        <v>44</v>
      </c>
      <c r="C206" s="140">
        <v>0</v>
      </c>
      <c r="D206" s="140">
        <v>0</v>
      </c>
      <c r="E206" s="140">
        <v>0</v>
      </c>
      <c r="F206" s="140">
        <v>0</v>
      </c>
      <c r="G206" s="99" t="e">
        <f t="shared" si="114"/>
        <v>#DIV/0!</v>
      </c>
      <c r="H206" s="98" t="e">
        <f t="shared" si="99"/>
        <v>#DIV/0!</v>
      </c>
    </row>
    <row r="207" spans="1:8" s="20" customFormat="1" ht="21.75" customHeight="1" x14ac:dyDescent="0.25">
      <c r="A207" s="115">
        <v>3232</v>
      </c>
      <c r="B207" s="109" t="s">
        <v>63</v>
      </c>
      <c r="C207" s="140">
        <v>0</v>
      </c>
      <c r="D207" s="140">
        <v>0</v>
      </c>
      <c r="E207" s="140">
        <v>0</v>
      </c>
      <c r="F207" s="140">
        <v>8465.75</v>
      </c>
      <c r="G207" s="99" t="e">
        <f t="shared" si="114"/>
        <v>#DIV/0!</v>
      </c>
      <c r="H207" s="98" t="e">
        <f t="shared" si="99"/>
        <v>#DIV/0!</v>
      </c>
    </row>
    <row r="208" spans="1:8" s="20" customFormat="1" x14ac:dyDescent="0.25">
      <c r="A208" s="115">
        <v>3237</v>
      </c>
      <c r="B208" s="89" t="s">
        <v>53</v>
      </c>
      <c r="C208" s="140">
        <v>0</v>
      </c>
      <c r="D208" s="140">
        <v>900</v>
      </c>
      <c r="E208" s="140">
        <v>900</v>
      </c>
      <c r="F208" s="140">
        <v>4600</v>
      </c>
      <c r="G208" s="99" t="e">
        <f t="shared" si="114"/>
        <v>#DIV/0!</v>
      </c>
      <c r="H208" s="98">
        <f t="shared" si="99"/>
        <v>511.11111111111109</v>
      </c>
    </row>
    <row r="209" spans="1:8" ht="22.5" x14ac:dyDescent="0.25">
      <c r="A209" s="115">
        <v>3299</v>
      </c>
      <c r="B209" s="89" t="s">
        <v>60</v>
      </c>
      <c r="C209" s="140">
        <v>0</v>
      </c>
      <c r="D209" s="140">
        <v>500</v>
      </c>
      <c r="E209" s="140">
        <v>500</v>
      </c>
      <c r="F209" s="140">
        <v>344.48</v>
      </c>
      <c r="G209" s="99" t="e">
        <f t="shared" si="114"/>
        <v>#DIV/0!</v>
      </c>
      <c r="H209" s="98">
        <f t="shared" si="99"/>
        <v>68.896000000000001</v>
      </c>
    </row>
    <row r="210" spans="1:8" ht="33.75" x14ac:dyDescent="0.25">
      <c r="A210" s="114">
        <v>42</v>
      </c>
      <c r="B210" s="93" t="s">
        <v>162</v>
      </c>
      <c r="C210" s="128">
        <f>C211+C212</f>
        <v>0</v>
      </c>
      <c r="D210" s="128">
        <f>D211+D212</f>
        <v>0</v>
      </c>
      <c r="E210" s="128">
        <f t="shared" ref="E210:F210" si="115">E211+E212</f>
        <v>0</v>
      </c>
      <c r="F210" s="128">
        <f t="shared" si="115"/>
        <v>5376.1900000000005</v>
      </c>
      <c r="G210" s="99" t="e">
        <f t="shared" si="114"/>
        <v>#DIV/0!</v>
      </c>
      <c r="H210" s="98" t="e">
        <f t="shared" si="99"/>
        <v>#DIV/0!</v>
      </c>
    </row>
    <row r="211" spans="1:8" x14ac:dyDescent="0.25">
      <c r="A211" s="115">
        <v>4221</v>
      </c>
      <c r="B211" s="94" t="s">
        <v>95</v>
      </c>
      <c r="C211" s="140">
        <v>0</v>
      </c>
      <c r="D211" s="140">
        <v>0</v>
      </c>
      <c r="E211" s="140">
        <v>0</v>
      </c>
      <c r="F211" s="140">
        <v>3848.21</v>
      </c>
      <c r="G211" s="99" t="e">
        <f t="shared" si="114"/>
        <v>#DIV/0!</v>
      </c>
      <c r="H211" s="98" t="e">
        <f t="shared" si="99"/>
        <v>#DIV/0!</v>
      </c>
    </row>
    <row r="212" spans="1:8" x14ac:dyDescent="0.25">
      <c r="A212" s="115">
        <v>4223</v>
      </c>
      <c r="B212" s="109" t="s">
        <v>194</v>
      </c>
      <c r="C212" s="140">
        <v>0</v>
      </c>
      <c r="D212" s="140">
        <v>0</v>
      </c>
      <c r="E212" s="140">
        <v>0</v>
      </c>
      <c r="F212" s="140">
        <v>1527.98</v>
      </c>
      <c r="G212" s="99" t="e">
        <f t="shared" si="114"/>
        <v>#DIV/0!</v>
      </c>
      <c r="H212" s="98" t="e">
        <f t="shared" si="99"/>
        <v>#DIV/0!</v>
      </c>
    </row>
    <row r="213" spans="1:8" x14ac:dyDescent="0.25">
      <c r="B213" s="36"/>
      <c r="C213" s="36"/>
    </row>
    <row r="214" spans="1:8" x14ac:dyDescent="0.25">
      <c r="B214" s="36"/>
      <c r="C214" s="36"/>
      <c r="H214" s="18"/>
    </row>
    <row r="215" spans="1:8" ht="6.75" customHeight="1" x14ac:dyDescent="0.25"/>
    <row r="216" spans="1:8" x14ac:dyDescent="0.25">
      <c r="B216" s="36"/>
      <c r="C216" s="36"/>
      <c r="H216" s="18"/>
    </row>
    <row r="217" spans="1:8" s="20" customFormat="1" ht="6" customHeight="1" x14ac:dyDescent="0.25">
      <c r="A217" s="121"/>
      <c r="D217" s="36"/>
      <c r="E217" s="36"/>
    </row>
    <row r="218" spans="1:8" x14ac:dyDescent="0.25">
      <c r="B218" s="36"/>
      <c r="C218" s="36"/>
    </row>
    <row r="219" spans="1:8" x14ac:dyDescent="0.25">
      <c r="B219" s="36"/>
      <c r="C219" s="36"/>
      <c r="H219" s="18"/>
    </row>
    <row r="220" spans="1:8" x14ac:dyDescent="0.25">
      <c r="H220" s="111"/>
    </row>
    <row r="225" spans="6:7" x14ac:dyDescent="0.25">
      <c r="F225" s="36"/>
      <c r="G225" s="36"/>
    </row>
  </sheetData>
  <autoFilter ref="A6:H214"/>
  <mergeCells count="2">
    <mergeCell ref="A1:E1"/>
    <mergeCell ref="A3:E3"/>
  </mergeCells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19" workbookViewId="0">
      <selection activeCell="G44" sqref="G44:H48"/>
    </sheetView>
  </sheetViews>
  <sheetFormatPr defaultRowHeight="15" x14ac:dyDescent="0.25"/>
  <cols>
    <col min="2" max="2" width="62.28515625" customWidth="1"/>
    <col min="3" max="3" width="14.42578125" bestFit="1" customWidth="1"/>
    <col min="4" max="4" width="13.5703125" customWidth="1"/>
    <col min="5" max="5" width="13.42578125" style="20" customWidth="1"/>
    <col min="6" max="6" width="13.140625" customWidth="1"/>
  </cols>
  <sheetData>
    <row r="1" spans="1:8" ht="18.75" x14ac:dyDescent="0.25">
      <c r="A1" s="337" t="s">
        <v>252</v>
      </c>
      <c r="B1" s="337"/>
      <c r="C1" s="337"/>
      <c r="D1" s="337"/>
      <c r="E1" s="337"/>
      <c r="F1" s="337"/>
      <c r="G1" s="20"/>
      <c r="H1" s="20"/>
    </row>
    <row r="2" spans="1:8" ht="15.75" x14ac:dyDescent="0.25">
      <c r="A2" s="218" t="s">
        <v>253</v>
      </c>
      <c r="B2" s="218"/>
      <c r="C2" s="218"/>
      <c r="D2" s="218"/>
      <c r="E2" s="218"/>
      <c r="F2" s="219"/>
      <c r="G2" s="20"/>
      <c r="H2" s="20"/>
    </row>
    <row r="3" spans="1:8" ht="15.75" x14ac:dyDescent="0.25">
      <c r="A3" s="218"/>
      <c r="B3" s="218"/>
      <c r="C3" s="218"/>
      <c r="D3" s="218"/>
      <c r="E3" s="218"/>
      <c r="F3" s="219"/>
      <c r="G3" s="20"/>
      <c r="H3" s="20"/>
    </row>
    <row r="4" spans="1:8" ht="15.75" x14ac:dyDescent="0.25">
      <c r="A4" s="218"/>
      <c r="B4" s="218"/>
      <c r="C4" s="218"/>
      <c r="D4" s="218"/>
      <c r="E4" s="218"/>
      <c r="F4" s="219"/>
      <c r="G4" s="20"/>
      <c r="H4" s="20"/>
    </row>
    <row r="5" spans="1:8" ht="33.75" x14ac:dyDescent="0.25">
      <c r="A5" s="220" t="s">
        <v>254</v>
      </c>
      <c r="B5" s="220" t="s">
        <v>255</v>
      </c>
      <c r="C5" s="291" t="s">
        <v>212</v>
      </c>
      <c r="D5" s="292" t="s">
        <v>201</v>
      </c>
      <c r="E5" s="292" t="s">
        <v>202</v>
      </c>
      <c r="F5" s="290" t="s">
        <v>200</v>
      </c>
      <c r="G5" s="83" t="s">
        <v>196</v>
      </c>
      <c r="H5" s="83" t="s">
        <v>196</v>
      </c>
    </row>
    <row r="6" spans="1:8" x14ac:dyDescent="0.25">
      <c r="A6" s="221"/>
      <c r="B6" s="222">
        <v>1</v>
      </c>
      <c r="C6" s="110">
        <v>2</v>
      </c>
      <c r="D6" s="110">
        <v>3</v>
      </c>
      <c r="E6" s="110">
        <v>4</v>
      </c>
      <c r="F6" s="110">
        <v>5</v>
      </c>
      <c r="G6" s="97" t="s">
        <v>213</v>
      </c>
      <c r="H6" s="97" t="s">
        <v>214</v>
      </c>
    </row>
    <row r="7" spans="1:8" x14ac:dyDescent="0.25">
      <c r="A7" s="223" t="s">
        <v>256</v>
      </c>
      <c r="B7" s="224" t="s">
        <v>257</v>
      </c>
      <c r="C7" s="225"/>
      <c r="D7" s="226"/>
      <c r="E7" s="227"/>
      <c r="F7" s="227"/>
      <c r="G7" s="228"/>
      <c r="H7" s="228"/>
    </row>
    <row r="8" spans="1:8" x14ac:dyDescent="0.25">
      <c r="A8" s="229"/>
      <c r="B8" s="230" t="s">
        <v>258</v>
      </c>
      <c r="C8" s="231" t="s">
        <v>283</v>
      </c>
      <c r="D8" s="232">
        <v>770</v>
      </c>
      <c r="E8" s="233">
        <v>8581</v>
      </c>
      <c r="F8" s="233">
        <v>25235.83</v>
      </c>
      <c r="G8" s="99">
        <f>SUM(F8/C8*100)</f>
        <v>70.682580530957594</v>
      </c>
      <c r="H8" s="99">
        <f t="shared" ref="H8" si="0">SUM(F8/E8*100)</f>
        <v>294.08961659480252</v>
      </c>
    </row>
    <row r="9" spans="1:8" x14ac:dyDescent="0.25">
      <c r="A9" s="235"/>
      <c r="B9" s="236" t="s">
        <v>259</v>
      </c>
      <c r="C9" s="293" t="s">
        <v>283</v>
      </c>
      <c r="D9" s="294">
        <v>770</v>
      </c>
      <c r="E9" s="237">
        <v>8581</v>
      </c>
      <c r="F9" s="237">
        <v>25235.83</v>
      </c>
      <c r="G9" s="234">
        <f>SUM(F9/C9*100)</f>
        <v>70.682580530957594</v>
      </c>
      <c r="H9" s="234">
        <f>SUM(F9/D9*100)</f>
        <v>3277.38051948052</v>
      </c>
    </row>
    <row r="10" spans="1:8" x14ac:dyDescent="0.25">
      <c r="A10" s="238"/>
      <c r="B10" s="239" t="s">
        <v>260</v>
      </c>
      <c r="C10" s="240">
        <f>C8-C9</f>
        <v>0</v>
      </c>
      <c r="D10" s="240">
        <f t="shared" ref="D10:F10" si="1">D8-D9</f>
        <v>0</v>
      </c>
      <c r="E10" s="240">
        <f t="shared" si="1"/>
        <v>0</v>
      </c>
      <c r="F10" s="240">
        <f t="shared" si="1"/>
        <v>0</v>
      </c>
      <c r="G10" s="234" t="e">
        <f>SUM(F10/C10*100)</f>
        <v>#DIV/0!</v>
      </c>
      <c r="H10" s="234" t="e">
        <f>SUM(F10/D10*100)</f>
        <v>#DIV/0!</v>
      </c>
    </row>
    <row r="11" spans="1:8" x14ac:dyDescent="0.25">
      <c r="A11" s="241" t="s">
        <v>261</v>
      </c>
      <c r="B11" s="242" t="s">
        <v>262</v>
      </c>
      <c r="C11" s="243"/>
      <c r="D11" s="243"/>
      <c r="E11" s="243"/>
      <c r="F11" s="243"/>
      <c r="G11" s="234"/>
      <c r="H11" s="234"/>
    </row>
    <row r="12" spans="1:8" x14ac:dyDescent="0.25">
      <c r="A12" s="229"/>
      <c r="B12" s="244" t="s">
        <v>258</v>
      </c>
      <c r="C12" s="245">
        <v>93235</v>
      </c>
      <c r="D12" s="246">
        <v>107213</v>
      </c>
      <c r="E12" s="246">
        <v>110295</v>
      </c>
      <c r="F12" s="246">
        <v>110295</v>
      </c>
      <c r="G12" s="234">
        <f>SUM(F12/C12*100)</f>
        <v>118.29784952003004</v>
      </c>
      <c r="H12" s="234">
        <f>SUM(F12/D12*100)</f>
        <v>102.87465139488681</v>
      </c>
    </row>
    <row r="13" spans="1:8" x14ac:dyDescent="0.25">
      <c r="A13" s="235"/>
      <c r="B13" s="247" t="s">
        <v>259</v>
      </c>
      <c r="C13" s="248">
        <v>93235</v>
      </c>
      <c r="D13" s="249">
        <v>107213</v>
      </c>
      <c r="E13" s="249">
        <v>110295</v>
      </c>
      <c r="F13" s="249">
        <v>110295</v>
      </c>
      <c r="G13" s="234">
        <f>SUM(F13/C13*100)</f>
        <v>118.29784952003004</v>
      </c>
      <c r="H13" s="234">
        <f>SUM(F13/D13*100)</f>
        <v>102.87465139488681</v>
      </c>
    </row>
    <row r="14" spans="1:8" x14ac:dyDescent="0.25">
      <c r="A14" s="238"/>
      <c r="B14" s="250" t="s">
        <v>260</v>
      </c>
      <c r="C14" s="240">
        <f>C12-C13</f>
        <v>0</v>
      </c>
      <c r="D14" s="240">
        <f t="shared" ref="D14:F14" si="2">D12-D13</f>
        <v>0</v>
      </c>
      <c r="E14" s="240">
        <f t="shared" si="2"/>
        <v>0</v>
      </c>
      <c r="F14" s="240">
        <f t="shared" si="2"/>
        <v>0</v>
      </c>
      <c r="G14" s="234" t="e">
        <f>SUM(F14/C14*100)</f>
        <v>#DIV/0!</v>
      </c>
      <c r="H14" s="234" t="e">
        <f>SUM(F14/D14*100)</f>
        <v>#DIV/0!</v>
      </c>
    </row>
    <row r="15" spans="1:8" x14ac:dyDescent="0.25">
      <c r="A15" s="241" t="s">
        <v>263</v>
      </c>
      <c r="B15" s="251" t="s">
        <v>264</v>
      </c>
      <c r="C15" s="252"/>
      <c r="D15" s="243"/>
      <c r="E15" s="243"/>
      <c r="F15" s="243"/>
      <c r="G15" s="234"/>
      <c r="H15" s="234"/>
    </row>
    <row r="16" spans="1:8" x14ac:dyDescent="0.25">
      <c r="A16" s="229"/>
      <c r="B16" s="244" t="s">
        <v>258</v>
      </c>
      <c r="C16" s="253">
        <v>1911.26</v>
      </c>
      <c r="D16" s="254">
        <v>2501</v>
      </c>
      <c r="E16" s="254">
        <v>2501</v>
      </c>
      <c r="F16" s="254">
        <v>68.41</v>
      </c>
      <c r="G16" s="234">
        <f>SUM(F16/C16*100)</f>
        <v>3.5793141697100341</v>
      </c>
      <c r="H16" s="234">
        <f>SUM(F16/D16*100)</f>
        <v>2.7353058776489405</v>
      </c>
    </row>
    <row r="17" spans="1:8" x14ac:dyDescent="0.25">
      <c r="A17" s="235"/>
      <c r="B17" s="247" t="s">
        <v>259</v>
      </c>
      <c r="C17" s="248">
        <v>783.51</v>
      </c>
      <c r="D17" s="249">
        <v>2501</v>
      </c>
      <c r="E17" s="249">
        <v>2501</v>
      </c>
      <c r="F17" s="249">
        <v>59.44</v>
      </c>
      <c r="G17" s="234">
        <f>SUM(F17/C17*100)</f>
        <v>7.5863741368967856</v>
      </c>
      <c r="H17" s="234">
        <f>SUM(F17/D17*100)</f>
        <v>2.3766493402638944</v>
      </c>
    </row>
    <row r="18" spans="1:8" x14ac:dyDescent="0.25">
      <c r="A18" s="238"/>
      <c r="B18" s="250" t="s">
        <v>260</v>
      </c>
      <c r="C18" s="255">
        <f>C16-C17</f>
        <v>1127.75</v>
      </c>
      <c r="D18" s="255">
        <f t="shared" ref="D18:F18" si="3">D16-D17</f>
        <v>0</v>
      </c>
      <c r="E18" s="255">
        <f t="shared" si="3"/>
        <v>0</v>
      </c>
      <c r="F18" s="255">
        <f t="shared" si="3"/>
        <v>8.9699999999999989</v>
      </c>
      <c r="G18" s="234">
        <f>SUM(F18/C18*100)</f>
        <v>0.79538904899135432</v>
      </c>
      <c r="H18" s="234" t="e">
        <f>SUM(F18/D18*100)</f>
        <v>#DIV/0!</v>
      </c>
    </row>
    <row r="19" spans="1:8" x14ac:dyDescent="0.25">
      <c r="A19" s="241" t="s">
        <v>265</v>
      </c>
      <c r="B19" s="251" t="s">
        <v>266</v>
      </c>
      <c r="C19" s="252"/>
      <c r="D19" s="243"/>
      <c r="E19" s="243"/>
      <c r="F19" s="243"/>
      <c r="G19" s="234"/>
      <c r="H19" s="234"/>
    </row>
    <row r="20" spans="1:8" x14ac:dyDescent="0.25">
      <c r="A20" s="229"/>
      <c r="B20" s="244" t="s">
        <v>258</v>
      </c>
      <c r="C20" s="256">
        <v>0</v>
      </c>
      <c r="D20" s="254">
        <v>1350</v>
      </c>
      <c r="E20" s="254">
        <v>1350</v>
      </c>
      <c r="F20" s="254">
        <v>0</v>
      </c>
      <c r="G20" s="234" t="e">
        <f>SUM(F20/C20*100)</f>
        <v>#DIV/0!</v>
      </c>
      <c r="H20" s="234">
        <f>SUM(F20/D20*100)</f>
        <v>0</v>
      </c>
    </row>
    <row r="21" spans="1:8" x14ac:dyDescent="0.25">
      <c r="A21" s="235"/>
      <c r="B21" s="247" t="s">
        <v>259</v>
      </c>
      <c r="C21" s="249">
        <v>0</v>
      </c>
      <c r="D21" s="249">
        <v>1350</v>
      </c>
      <c r="E21" s="249">
        <v>1350</v>
      </c>
      <c r="F21" s="249">
        <v>0</v>
      </c>
      <c r="G21" s="234" t="e">
        <f>SUM(F21/C21*100)</f>
        <v>#DIV/0!</v>
      </c>
      <c r="H21" s="234">
        <f>SUM(F21/D21*100)</f>
        <v>0</v>
      </c>
    </row>
    <row r="22" spans="1:8" x14ac:dyDescent="0.25">
      <c r="A22" s="238"/>
      <c r="B22" s="250" t="s">
        <v>260</v>
      </c>
      <c r="C22" s="249">
        <f>C20-C21</f>
        <v>0</v>
      </c>
      <c r="D22" s="249">
        <f>D20-D21</f>
        <v>0</v>
      </c>
      <c r="E22" s="249">
        <f>E20-E21</f>
        <v>0</v>
      </c>
      <c r="F22" s="249">
        <f>F20-F21</f>
        <v>0</v>
      </c>
      <c r="G22" s="234" t="e">
        <f>SUM(F22/C22*100)</f>
        <v>#DIV/0!</v>
      </c>
      <c r="H22" s="234" t="e">
        <f>SUM(F22/D22*100)</f>
        <v>#DIV/0!</v>
      </c>
    </row>
    <row r="23" spans="1:8" x14ac:dyDescent="0.25">
      <c r="A23" s="241" t="s">
        <v>267</v>
      </c>
      <c r="B23" s="251" t="s">
        <v>268</v>
      </c>
      <c r="C23" s="257"/>
      <c r="D23" s="258"/>
      <c r="E23" s="258"/>
      <c r="F23" s="258"/>
      <c r="G23" s="234"/>
      <c r="H23" s="234"/>
    </row>
    <row r="24" spans="1:8" x14ac:dyDescent="0.25">
      <c r="A24" s="229"/>
      <c r="B24" s="244" t="s">
        <v>258</v>
      </c>
      <c r="C24" s="253">
        <v>8452.74</v>
      </c>
      <c r="D24" s="254">
        <v>6500</v>
      </c>
      <c r="E24" s="254">
        <v>6500</v>
      </c>
      <c r="F24" s="254">
        <v>9047.9</v>
      </c>
      <c r="G24" s="234">
        <f>SUM(F24/C24*100)</f>
        <v>107.04103048242347</v>
      </c>
      <c r="H24" s="234">
        <f>SUM(F24/D24*100)</f>
        <v>139.19846153846154</v>
      </c>
    </row>
    <row r="25" spans="1:8" x14ac:dyDescent="0.25">
      <c r="A25" s="235"/>
      <c r="B25" s="247" t="s">
        <v>259</v>
      </c>
      <c r="C25" s="248">
        <v>8452.74</v>
      </c>
      <c r="D25" s="249">
        <v>6500</v>
      </c>
      <c r="E25" s="249">
        <v>6500</v>
      </c>
      <c r="F25" s="249">
        <v>9047.9</v>
      </c>
      <c r="G25" s="234">
        <f>SUM(F25/C25*100)</f>
        <v>107.04103048242347</v>
      </c>
      <c r="H25" s="234">
        <f>SUM(F25/D25*100)</f>
        <v>139.19846153846154</v>
      </c>
    </row>
    <row r="26" spans="1:8" x14ac:dyDescent="0.25">
      <c r="A26" s="238"/>
      <c r="B26" s="250" t="s">
        <v>260</v>
      </c>
      <c r="C26" s="255">
        <f>C24-C25</f>
        <v>0</v>
      </c>
      <c r="D26" s="255">
        <f t="shared" ref="D26:F26" si="4">D24-D25</f>
        <v>0</v>
      </c>
      <c r="E26" s="255">
        <f t="shared" si="4"/>
        <v>0</v>
      </c>
      <c r="F26" s="255">
        <f t="shared" si="4"/>
        <v>0</v>
      </c>
      <c r="G26" s="234" t="e">
        <f>SUM(F26/C26*100)</f>
        <v>#DIV/0!</v>
      </c>
      <c r="H26" s="234" t="e">
        <f>SUM(F26/D26*100)</f>
        <v>#DIV/0!</v>
      </c>
    </row>
    <row r="27" spans="1:8" x14ac:dyDescent="0.25">
      <c r="A27" s="241" t="s">
        <v>269</v>
      </c>
      <c r="B27" s="251" t="s">
        <v>270</v>
      </c>
      <c r="C27" s="257"/>
      <c r="D27" s="258"/>
      <c r="E27" s="258"/>
      <c r="F27" s="258"/>
      <c r="G27" s="234"/>
      <c r="H27" s="234"/>
    </row>
    <row r="28" spans="1:8" x14ac:dyDescent="0.25">
      <c r="A28" s="229"/>
      <c r="B28" s="259" t="s">
        <v>258</v>
      </c>
      <c r="C28" s="245">
        <v>1049088.28</v>
      </c>
      <c r="D28" s="246">
        <v>1127435</v>
      </c>
      <c r="E28" s="246">
        <v>1127435</v>
      </c>
      <c r="F28" s="246">
        <v>1334310.24</v>
      </c>
      <c r="G28" s="234">
        <f>SUM(F28/C28*100)</f>
        <v>127.18760331590016</v>
      </c>
      <c r="H28" s="234">
        <f>SUM(F28/D28*100)</f>
        <v>118.34919441032076</v>
      </c>
    </row>
    <row r="29" spans="1:8" x14ac:dyDescent="0.25">
      <c r="A29" s="235"/>
      <c r="B29" s="247" t="s">
        <v>259</v>
      </c>
      <c r="C29" s="248">
        <v>1049088.28</v>
      </c>
      <c r="D29" s="249">
        <v>1127435</v>
      </c>
      <c r="E29" s="249">
        <v>1127435</v>
      </c>
      <c r="F29" s="249">
        <v>1333652.49</v>
      </c>
      <c r="G29" s="234">
        <f>SUM(F29/C29*100)</f>
        <v>127.12490601839532</v>
      </c>
      <c r="H29" s="234">
        <f>SUM(F29/D29*100)</f>
        <v>118.29085401819172</v>
      </c>
    </row>
    <row r="30" spans="1:8" x14ac:dyDescent="0.25">
      <c r="A30" s="260"/>
      <c r="B30" s="261" t="s">
        <v>260</v>
      </c>
      <c r="C30" s="255">
        <f>C28-C29</f>
        <v>0</v>
      </c>
      <c r="D30" s="255">
        <f t="shared" ref="D30:F30" si="5">D28-D29</f>
        <v>0</v>
      </c>
      <c r="E30" s="255">
        <f t="shared" si="5"/>
        <v>0</v>
      </c>
      <c r="F30" s="255">
        <f t="shared" si="5"/>
        <v>657.75</v>
      </c>
      <c r="G30" s="234" t="e">
        <f>SUM(F30/C30*100)</f>
        <v>#DIV/0!</v>
      </c>
      <c r="H30" s="234" t="e">
        <f>SUM(F30/D30*100)</f>
        <v>#DIV/0!</v>
      </c>
    </row>
    <row r="31" spans="1:8" x14ac:dyDescent="0.25">
      <c r="A31" s="241" t="s">
        <v>271</v>
      </c>
      <c r="B31" s="251" t="s">
        <v>272</v>
      </c>
      <c r="C31" s="257"/>
      <c r="D31" s="258"/>
      <c r="E31" s="258"/>
      <c r="F31" s="258"/>
      <c r="G31" s="234"/>
      <c r="H31" s="234"/>
    </row>
    <row r="32" spans="1:8" x14ac:dyDescent="0.25">
      <c r="A32" s="229"/>
      <c r="B32" s="259" t="s">
        <v>273</v>
      </c>
      <c r="C32" s="245">
        <v>24677.35</v>
      </c>
      <c r="D32" s="246">
        <v>5000</v>
      </c>
      <c r="E32" s="246">
        <v>5000</v>
      </c>
      <c r="F32" s="246">
        <v>18786.419999999998</v>
      </c>
      <c r="G32" s="234">
        <f>SUM(F32/C32*100)</f>
        <v>76.128190425633221</v>
      </c>
      <c r="H32" s="234">
        <f>SUM(F32/D32*100)</f>
        <v>375.72839999999997</v>
      </c>
    </row>
    <row r="33" spans="1:8" x14ac:dyDescent="0.25">
      <c r="A33" s="235"/>
      <c r="B33" s="247" t="s">
        <v>259</v>
      </c>
      <c r="C33" s="248">
        <v>24677.35</v>
      </c>
      <c r="D33" s="248">
        <v>5000</v>
      </c>
      <c r="E33" s="248">
        <v>5000</v>
      </c>
      <c r="F33" s="248">
        <v>18786.419999999998</v>
      </c>
      <c r="G33" s="234">
        <f>SUM(F33/C33*100)</f>
        <v>76.128190425633221</v>
      </c>
      <c r="H33" s="234">
        <f>SUM(F33/D33*100)</f>
        <v>375.72839999999997</v>
      </c>
    </row>
    <row r="34" spans="1:8" x14ac:dyDescent="0.25">
      <c r="A34" s="260"/>
      <c r="B34" s="261" t="s">
        <v>260</v>
      </c>
      <c r="C34" s="262">
        <f>C32-C33</f>
        <v>0</v>
      </c>
      <c r="D34" s="262">
        <f t="shared" ref="D34:F34" si="6">D32-D33</f>
        <v>0</v>
      </c>
      <c r="E34" s="262">
        <f t="shared" si="6"/>
        <v>0</v>
      </c>
      <c r="F34" s="262">
        <f t="shared" si="6"/>
        <v>0</v>
      </c>
      <c r="G34" s="234" t="e">
        <f>SUM(F34/C34*100)</f>
        <v>#DIV/0!</v>
      </c>
      <c r="H34" s="234" t="e">
        <f>SUM(F34/D34*100)</f>
        <v>#DIV/0!</v>
      </c>
    </row>
    <row r="35" spans="1:8" x14ac:dyDescent="0.25">
      <c r="A35" s="241" t="s">
        <v>274</v>
      </c>
      <c r="B35" s="251" t="s">
        <v>275</v>
      </c>
      <c r="C35" s="257"/>
      <c r="D35" s="258"/>
      <c r="E35" s="258"/>
      <c r="F35" s="258"/>
      <c r="G35" s="234"/>
      <c r="H35" s="234"/>
    </row>
    <row r="36" spans="1:8" x14ac:dyDescent="0.25">
      <c r="A36" s="263"/>
      <c r="B36" s="259" t="s">
        <v>273</v>
      </c>
      <c r="C36" s="264">
        <v>1313.8</v>
      </c>
      <c r="D36" s="265">
        <v>1300</v>
      </c>
      <c r="E36" s="265">
        <v>1300</v>
      </c>
      <c r="F36" s="265">
        <v>1200</v>
      </c>
      <c r="G36" s="234">
        <f>SUM(F36/C36*100)</f>
        <v>91.338103212056637</v>
      </c>
      <c r="H36" s="234">
        <f>SUM(F36/D36*100)</f>
        <v>92.307692307692307</v>
      </c>
    </row>
    <row r="37" spans="1:8" x14ac:dyDescent="0.25">
      <c r="A37" s="266"/>
      <c r="B37" s="247" t="s">
        <v>259</v>
      </c>
      <c r="C37" s="267">
        <v>1313.8</v>
      </c>
      <c r="D37" s="268">
        <v>1300</v>
      </c>
      <c r="E37" s="268">
        <v>1300</v>
      </c>
      <c r="F37" s="268">
        <v>1200</v>
      </c>
      <c r="G37" s="234">
        <f>SUM(F37/C37*100)</f>
        <v>91.338103212056637</v>
      </c>
      <c r="H37" s="234">
        <f>SUM(F37/D37*100)</f>
        <v>92.307692307692307</v>
      </c>
    </row>
    <row r="38" spans="1:8" x14ac:dyDescent="0.25">
      <c r="A38" s="266"/>
      <c r="B38" s="261" t="s">
        <v>260</v>
      </c>
      <c r="C38" s="268">
        <f>C36-C37</f>
        <v>0</v>
      </c>
      <c r="D38" s="268">
        <f t="shared" ref="D38:F38" si="7">D36-D37</f>
        <v>0</v>
      </c>
      <c r="E38" s="268">
        <f t="shared" si="7"/>
        <v>0</v>
      </c>
      <c r="F38" s="268">
        <f t="shared" si="7"/>
        <v>0</v>
      </c>
      <c r="G38" s="234" t="e">
        <f>SUM(F38/C38*100)</f>
        <v>#DIV/0!</v>
      </c>
      <c r="H38" s="234" t="e">
        <f>SUM(F38/D38*100)</f>
        <v>#DIV/0!</v>
      </c>
    </row>
    <row r="39" spans="1:8" x14ac:dyDescent="0.25">
      <c r="A39" s="269" t="s">
        <v>276</v>
      </c>
      <c r="B39" s="270" t="s">
        <v>277</v>
      </c>
      <c r="C39" s="271"/>
      <c r="D39" s="272"/>
      <c r="E39" s="272"/>
      <c r="F39" s="272"/>
      <c r="G39" s="234"/>
      <c r="H39" s="234"/>
    </row>
    <row r="40" spans="1:8" x14ac:dyDescent="0.25">
      <c r="A40" s="263"/>
      <c r="B40" s="259" t="s">
        <v>273</v>
      </c>
      <c r="C40" s="273">
        <v>0</v>
      </c>
      <c r="D40" s="274">
        <v>0</v>
      </c>
      <c r="E40" s="274">
        <v>0</v>
      </c>
      <c r="F40" s="274">
        <v>0</v>
      </c>
      <c r="G40" s="234" t="e">
        <f>SUM(F40/C40*100)</f>
        <v>#DIV/0!</v>
      </c>
      <c r="H40" s="234" t="e">
        <f>SUM(F40/D40*100)</f>
        <v>#DIV/0!</v>
      </c>
    </row>
    <row r="41" spans="1:8" x14ac:dyDescent="0.25">
      <c r="A41" s="266"/>
      <c r="B41" s="247" t="s">
        <v>259</v>
      </c>
      <c r="C41" s="275">
        <v>0</v>
      </c>
      <c r="D41" s="249">
        <v>0</v>
      </c>
      <c r="E41" s="249">
        <v>0</v>
      </c>
      <c r="F41" s="249">
        <v>0</v>
      </c>
      <c r="G41" s="234" t="e">
        <f>SUM(F41/C41*100)</f>
        <v>#DIV/0!</v>
      </c>
      <c r="H41" s="234" t="e">
        <f>SUM(F41/D41*100)</f>
        <v>#DIV/0!</v>
      </c>
    </row>
    <row r="42" spans="1:8" x14ac:dyDescent="0.25">
      <c r="A42" s="266"/>
      <c r="B42" s="261" t="s">
        <v>260</v>
      </c>
      <c r="C42" s="276">
        <f>C40-C41</f>
        <v>0</v>
      </c>
      <c r="D42" s="276">
        <f t="shared" ref="D42:F42" si="8">D40-D41</f>
        <v>0</v>
      </c>
      <c r="E42" s="276">
        <f t="shared" ref="E42" si="9">E40-E41</f>
        <v>0</v>
      </c>
      <c r="F42" s="276">
        <f t="shared" si="8"/>
        <v>0</v>
      </c>
      <c r="G42" s="234" t="e">
        <f>SUM(F42/C42*100)</f>
        <v>#DIV/0!</v>
      </c>
      <c r="H42" s="234" t="e">
        <f>SUM(F42/D42*100)</f>
        <v>#DIV/0!</v>
      </c>
    </row>
    <row r="43" spans="1:8" x14ac:dyDescent="0.25">
      <c r="A43" s="277"/>
      <c r="B43" s="278"/>
      <c r="C43" s="279"/>
      <c r="D43" s="280"/>
      <c r="E43" s="280"/>
      <c r="F43" s="280"/>
      <c r="G43" s="234"/>
      <c r="H43" s="234"/>
    </row>
    <row r="44" spans="1:8" x14ac:dyDescent="0.25">
      <c r="A44" s="281"/>
      <c r="B44" s="282" t="s">
        <v>278</v>
      </c>
      <c r="C44" s="283">
        <f>C8+C12+C16+C20+C24+C28+C32+C36+C40</f>
        <v>1214381.4700000002</v>
      </c>
      <c r="D44" s="283">
        <f t="shared" ref="D44:F45" si="10">D8+D12+D16+D20+D24+D28+D32+D36+D40</f>
        <v>1252069</v>
      </c>
      <c r="E44" s="283">
        <f t="shared" ref="E44" si="11">E8+E12+E16+E20+E24+E28+E32+E36+E40</f>
        <v>1262962</v>
      </c>
      <c r="F44" s="283">
        <f t="shared" si="10"/>
        <v>1498943.7999999998</v>
      </c>
      <c r="G44" s="99">
        <f>SUM(F44/C44*100)</f>
        <v>123.4326969761816</v>
      </c>
      <c r="H44" s="99">
        <f t="shared" ref="H44" si="12">SUM(F44/E44*100)</f>
        <v>118.68479019954677</v>
      </c>
    </row>
    <row r="45" spans="1:8" x14ac:dyDescent="0.25">
      <c r="A45" s="277"/>
      <c r="B45" s="278" t="s">
        <v>279</v>
      </c>
      <c r="C45" s="284">
        <f>C9+C13+C17+C21+C25+C29+C33+C37+C41</f>
        <v>1213253.7200000002</v>
      </c>
      <c r="D45" s="284">
        <f t="shared" si="10"/>
        <v>1252069</v>
      </c>
      <c r="E45" s="284">
        <f t="shared" ref="E45" si="13">E9+E13+E17+E21+E25+E29+E33+E37+E41</f>
        <v>1262962</v>
      </c>
      <c r="F45" s="284">
        <f t="shared" si="10"/>
        <v>1498277.0799999998</v>
      </c>
      <c r="G45" s="99">
        <f t="shared" ref="G45:G48" si="14">SUM(F45/C45*100)</f>
        <v>123.49247773169816</v>
      </c>
      <c r="H45" s="99">
        <f t="shared" ref="H45:H48" si="15">SUM(F45/E45*100)</f>
        <v>118.63200001266863</v>
      </c>
    </row>
    <row r="46" spans="1:8" x14ac:dyDescent="0.25">
      <c r="A46" s="277"/>
      <c r="B46" s="285" t="s">
        <v>280</v>
      </c>
      <c r="C46" s="286">
        <f>C44-C45</f>
        <v>1127.75</v>
      </c>
      <c r="D46" s="286">
        <f t="shared" ref="D46:F46" si="16">D44-D45</f>
        <v>0</v>
      </c>
      <c r="E46" s="286">
        <f t="shared" ref="E46" si="17">E44-E45</f>
        <v>0</v>
      </c>
      <c r="F46" s="286">
        <f t="shared" si="16"/>
        <v>666.71999999997206</v>
      </c>
      <c r="G46" s="99">
        <f t="shared" si="14"/>
        <v>59.119485701615794</v>
      </c>
      <c r="H46" s="99" t="e">
        <f t="shared" si="15"/>
        <v>#DIV/0!</v>
      </c>
    </row>
    <row r="47" spans="1:8" x14ac:dyDescent="0.25">
      <c r="A47" s="277"/>
      <c r="B47" s="285" t="s">
        <v>281</v>
      </c>
      <c r="C47" s="286">
        <v>19277.259999999998</v>
      </c>
      <c r="D47" s="286">
        <v>0</v>
      </c>
      <c r="E47" s="286">
        <v>0</v>
      </c>
      <c r="F47" s="286">
        <v>20405.009999999998</v>
      </c>
      <c r="G47" s="99">
        <f t="shared" si="14"/>
        <v>105.85015712813959</v>
      </c>
      <c r="H47" s="99" t="e">
        <f t="shared" si="15"/>
        <v>#DIV/0!</v>
      </c>
    </row>
    <row r="48" spans="1:8" x14ac:dyDescent="0.25">
      <c r="A48" s="277"/>
      <c r="B48" s="287" t="s">
        <v>282</v>
      </c>
      <c r="C48" s="286">
        <f>C46+C47</f>
        <v>20405.009999999998</v>
      </c>
      <c r="D48" s="286">
        <v>0</v>
      </c>
      <c r="E48" s="286">
        <v>0</v>
      </c>
      <c r="F48" s="286">
        <f>F46+F47</f>
        <v>21071.72999999997</v>
      </c>
      <c r="G48" s="99">
        <f t="shared" si="14"/>
        <v>103.26743285104969</v>
      </c>
      <c r="H48" s="99" t="e">
        <f t="shared" si="15"/>
        <v>#DIV/0!</v>
      </c>
    </row>
    <row r="49" spans="1:8" ht="15.75" x14ac:dyDescent="0.25">
      <c r="A49" s="288"/>
      <c r="B49" s="288"/>
      <c r="C49" s="288"/>
      <c r="D49" s="288"/>
      <c r="E49" s="288"/>
      <c r="F49" s="289"/>
      <c r="G49" s="20"/>
      <c r="H49" s="20"/>
    </row>
  </sheetData>
  <mergeCells count="1">
    <mergeCell ref="A1:F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POSEBNI DIO</vt:lpstr>
      <vt:lpstr>Ukupno KONTROLNA 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2025-03-13T07:49:34Z</cp:lastPrinted>
  <dcterms:created xsi:type="dcterms:W3CDTF">2022-08-12T12:51:27Z</dcterms:created>
  <dcterms:modified xsi:type="dcterms:W3CDTF">2025-03-27T10:51:22Z</dcterms:modified>
</cp:coreProperties>
</file>