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zvještaj o izvršenju FP 30.06.2024\"/>
    </mc:Choice>
  </mc:AlternateContent>
  <bookViews>
    <workbookView xWindow="0" yWindow="0" windowWidth="28800" windowHeight="11700" firstSheet="3" activeTab="4"/>
  </bookViews>
  <sheets>
    <sheet name="SAŽETAK" sheetId="9" r:id="rId1"/>
    <sheet name="Račun prihoda i rashoda" sheetId="12" r:id="rId2"/>
    <sheet name="Prihodi i rashodi po izvorima" sheetId="10" r:id="rId3"/>
    <sheet name="Rashodi prema funkcijskoj kl" sheetId="5" r:id="rId4"/>
    <sheet name="POSEBNI DIO" sheetId="8" r:id="rId5"/>
    <sheet name="Kontrolna tablica" sheetId="11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1" i="8" l="1"/>
  <c r="H71" i="8"/>
  <c r="H66" i="8"/>
  <c r="I66" i="8"/>
  <c r="E32" i="10" l="1"/>
  <c r="F32" i="10"/>
  <c r="E33" i="10"/>
  <c r="F33" i="10"/>
  <c r="E34" i="10"/>
  <c r="F34" i="10"/>
  <c r="E35" i="10"/>
  <c r="F35" i="10"/>
  <c r="E36" i="10"/>
  <c r="F36" i="10"/>
  <c r="E37" i="10"/>
  <c r="F37" i="10"/>
  <c r="E38" i="10"/>
  <c r="F38" i="10"/>
  <c r="E39" i="10"/>
  <c r="F39" i="10"/>
  <c r="E40" i="10"/>
  <c r="F40" i="10"/>
  <c r="E41" i="10"/>
  <c r="F41" i="10"/>
  <c r="E42" i="10"/>
  <c r="F42" i="10"/>
  <c r="E43" i="10"/>
  <c r="F43" i="10"/>
  <c r="E44" i="10"/>
  <c r="F44" i="10"/>
  <c r="C31" i="10" l="1"/>
  <c r="D31" i="10"/>
  <c r="B31" i="10"/>
  <c r="C43" i="10"/>
  <c r="D43" i="10"/>
  <c r="C40" i="10"/>
  <c r="D40" i="10"/>
  <c r="C37" i="10"/>
  <c r="D37" i="10"/>
  <c r="C34" i="10"/>
  <c r="D34" i="10"/>
  <c r="C32" i="10"/>
  <c r="D32" i="10"/>
  <c r="B43" i="10"/>
  <c r="B40" i="10"/>
  <c r="B37" i="10"/>
  <c r="B34" i="10"/>
  <c r="B32" i="10"/>
  <c r="E13" i="10"/>
  <c r="F13" i="10"/>
  <c r="E15" i="10"/>
  <c r="F15" i="10"/>
  <c r="E16" i="10"/>
  <c r="F16" i="10"/>
  <c r="E18" i="10"/>
  <c r="F18" i="10"/>
  <c r="E19" i="10"/>
  <c r="F19" i="10"/>
  <c r="E21" i="10"/>
  <c r="F21" i="10"/>
  <c r="E22" i="10"/>
  <c r="F22" i="10"/>
  <c r="E24" i="10"/>
  <c r="F24" i="10"/>
  <c r="C23" i="10"/>
  <c r="D23" i="10"/>
  <c r="C20" i="10"/>
  <c r="D20" i="10"/>
  <c r="C17" i="10"/>
  <c r="D17" i="10"/>
  <c r="C14" i="10"/>
  <c r="D14" i="10"/>
  <c r="C12" i="10"/>
  <c r="D12" i="10"/>
  <c r="B23" i="10"/>
  <c r="B20" i="10"/>
  <c r="B17" i="10"/>
  <c r="B14" i="10"/>
  <c r="B12" i="10"/>
  <c r="G55" i="12"/>
  <c r="H55" i="12"/>
  <c r="G56" i="12"/>
  <c r="H56" i="12"/>
  <c r="G57" i="12"/>
  <c r="G58" i="12"/>
  <c r="H58" i="12"/>
  <c r="G59" i="12"/>
  <c r="H59" i="12"/>
  <c r="G61" i="12"/>
  <c r="H61" i="12"/>
  <c r="G62" i="12"/>
  <c r="H62" i="12"/>
  <c r="G63" i="12"/>
  <c r="H63" i="12"/>
  <c r="G66" i="12"/>
  <c r="H66" i="12"/>
  <c r="G67" i="12"/>
  <c r="H67" i="12"/>
  <c r="G68" i="12"/>
  <c r="H68" i="12"/>
  <c r="G69" i="12"/>
  <c r="H69" i="12"/>
  <c r="G71" i="12"/>
  <c r="H71" i="12"/>
  <c r="G72" i="12"/>
  <c r="H72" i="12"/>
  <c r="G73" i="12"/>
  <c r="H73" i="12"/>
  <c r="G74" i="12"/>
  <c r="H74" i="12"/>
  <c r="G75" i="12"/>
  <c r="H75" i="12"/>
  <c r="G76" i="12"/>
  <c r="H76" i="12"/>
  <c r="G78" i="12"/>
  <c r="H78" i="12"/>
  <c r="G79" i="12"/>
  <c r="H79" i="12"/>
  <c r="G80" i="12"/>
  <c r="H80" i="12"/>
  <c r="G81" i="12"/>
  <c r="H81" i="12"/>
  <c r="G82" i="12"/>
  <c r="H82" i="12"/>
  <c r="G83" i="12"/>
  <c r="H83" i="12"/>
  <c r="G84" i="12"/>
  <c r="H84" i="12"/>
  <c r="G85" i="12"/>
  <c r="H85" i="12"/>
  <c r="G86" i="12"/>
  <c r="H86" i="12"/>
  <c r="G88" i="12"/>
  <c r="H88" i="12"/>
  <c r="G89" i="12"/>
  <c r="H89" i="12"/>
  <c r="G90" i="12"/>
  <c r="H90" i="12"/>
  <c r="G91" i="12"/>
  <c r="H91" i="12"/>
  <c r="G92" i="12"/>
  <c r="H92" i="12"/>
  <c r="G93" i="12"/>
  <c r="H93" i="12"/>
  <c r="G94" i="12"/>
  <c r="H94" i="12"/>
  <c r="G97" i="12"/>
  <c r="H97" i="12"/>
  <c r="G98" i="12"/>
  <c r="H98" i="12"/>
  <c r="G99" i="12"/>
  <c r="G101" i="12"/>
  <c r="H101" i="12"/>
  <c r="G102" i="12"/>
  <c r="H102" i="12"/>
  <c r="G103" i="12"/>
  <c r="H103" i="12"/>
  <c r="G105" i="12"/>
  <c r="G106" i="12"/>
  <c r="H106" i="12"/>
  <c r="G107" i="12"/>
  <c r="H107" i="12"/>
  <c r="G111" i="12"/>
  <c r="H111" i="12"/>
  <c r="G113" i="12"/>
  <c r="H113" i="12"/>
  <c r="G114" i="12"/>
  <c r="H114" i="12"/>
  <c r="G115" i="12"/>
  <c r="H115" i="12"/>
  <c r="G116" i="12"/>
  <c r="H116" i="12"/>
  <c r="G117" i="12"/>
  <c r="H117" i="12"/>
  <c r="G118" i="12"/>
  <c r="H118" i="12"/>
  <c r="G120" i="12"/>
  <c r="H120" i="12"/>
  <c r="G123" i="12"/>
  <c r="H123" i="12"/>
  <c r="G14" i="12"/>
  <c r="H14" i="12"/>
  <c r="G16" i="12"/>
  <c r="H16" i="12"/>
  <c r="G17" i="12"/>
  <c r="H17" i="12"/>
  <c r="G19" i="12"/>
  <c r="H19" i="12"/>
  <c r="G21" i="12"/>
  <c r="H21" i="12"/>
  <c r="G22" i="12"/>
  <c r="H22" i="12"/>
  <c r="G25" i="12"/>
  <c r="H25" i="12"/>
  <c r="G28" i="12"/>
  <c r="H28" i="12"/>
  <c r="G31" i="12"/>
  <c r="H31" i="12"/>
  <c r="G32" i="12"/>
  <c r="H32" i="12"/>
  <c r="G33" i="12"/>
  <c r="G34" i="12"/>
  <c r="H34" i="12"/>
  <c r="G37" i="12"/>
  <c r="H37" i="12"/>
  <c r="G38" i="12"/>
  <c r="H38" i="12"/>
  <c r="G39" i="12"/>
  <c r="H39" i="12"/>
  <c r="G42" i="12"/>
  <c r="G43" i="12"/>
  <c r="H43" i="12"/>
  <c r="G44" i="12"/>
  <c r="H44" i="12"/>
  <c r="F122" i="12"/>
  <c r="G122" i="12" s="1"/>
  <c r="E122" i="12"/>
  <c r="E121" i="12" s="1"/>
  <c r="D122" i="12"/>
  <c r="D121" i="12" s="1"/>
  <c r="F119" i="12"/>
  <c r="G119" i="12" s="1"/>
  <c r="E119" i="12"/>
  <c r="D119" i="12"/>
  <c r="F112" i="12"/>
  <c r="G112" i="12" s="1"/>
  <c r="E112" i="12"/>
  <c r="D112" i="12"/>
  <c r="F110" i="12"/>
  <c r="F109" i="12" s="1"/>
  <c r="E110" i="12"/>
  <c r="D110" i="12"/>
  <c r="F105" i="12"/>
  <c r="F104" i="12" s="1"/>
  <c r="G104" i="12" s="1"/>
  <c r="E105" i="12"/>
  <c r="E104" i="12" s="1"/>
  <c r="D105" i="12"/>
  <c r="D104" i="12" s="1"/>
  <c r="F100" i="12"/>
  <c r="F99" i="12" s="1"/>
  <c r="H99" i="12" s="1"/>
  <c r="E100" i="12"/>
  <c r="E99" i="12" s="1"/>
  <c r="D100" i="12"/>
  <c r="D99" i="12" s="1"/>
  <c r="F96" i="12"/>
  <c r="G96" i="12" s="1"/>
  <c r="E96" i="12"/>
  <c r="D96" i="12"/>
  <c r="D95" i="12" s="1"/>
  <c r="E95" i="12"/>
  <c r="F87" i="12"/>
  <c r="G87" i="12" s="1"/>
  <c r="E87" i="12"/>
  <c r="D87" i="12"/>
  <c r="F77" i="12"/>
  <c r="G77" i="12" s="1"/>
  <c r="E77" i="12"/>
  <c r="D77" i="12"/>
  <c r="F70" i="12"/>
  <c r="G70" i="12" s="1"/>
  <c r="E70" i="12"/>
  <c r="D70" i="12"/>
  <c r="F65" i="12"/>
  <c r="E65" i="12"/>
  <c r="D65" i="12"/>
  <c r="D64" i="12" s="1"/>
  <c r="F60" i="12"/>
  <c r="G60" i="12" s="1"/>
  <c r="E60" i="12"/>
  <c r="D60" i="12"/>
  <c r="F57" i="12"/>
  <c r="H57" i="12" s="1"/>
  <c r="E57" i="12"/>
  <c r="D57" i="12"/>
  <c r="F54" i="12"/>
  <c r="G54" i="12" s="1"/>
  <c r="E54" i="12"/>
  <c r="D54" i="12"/>
  <c r="E42" i="12"/>
  <c r="H42" i="12" s="1"/>
  <c r="F41" i="12"/>
  <c r="G41" i="12" s="1"/>
  <c r="E41" i="12"/>
  <c r="E40" i="12" s="1"/>
  <c r="D41" i="12"/>
  <c r="D40" i="12" s="1"/>
  <c r="F36" i="12"/>
  <c r="F35" i="12" s="1"/>
  <c r="G35" i="12" s="1"/>
  <c r="E36" i="12"/>
  <c r="E35" i="12" s="1"/>
  <c r="D36" i="12"/>
  <c r="D35" i="12" s="1"/>
  <c r="F33" i="12"/>
  <c r="H33" i="12" s="1"/>
  <c r="E33" i="12"/>
  <c r="D33" i="12"/>
  <c r="F30" i="12"/>
  <c r="G30" i="12" s="1"/>
  <c r="E30" i="12"/>
  <c r="D30" i="12"/>
  <c r="F27" i="12"/>
  <c r="H27" i="12" s="1"/>
  <c r="E27" i="12"/>
  <c r="E26" i="12" s="1"/>
  <c r="D27" i="12"/>
  <c r="D26" i="12" s="1"/>
  <c r="F24" i="12"/>
  <c r="F23" i="12" s="1"/>
  <c r="G23" i="12" s="1"/>
  <c r="E24" i="12"/>
  <c r="E23" i="12" s="1"/>
  <c r="D24" i="12"/>
  <c r="D23" i="12" s="1"/>
  <c r="F20" i="12"/>
  <c r="G20" i="12" s="1"/>
  <c r="E20" i="12"/>
  <c r="D20" i="12"/>
  <c r="F18" i="12"/>
  <c r="G18" i="12" s="1"/>
  <c r="E18" i="12"/>
  <c r="D18" i="12"/>
  <c r="F15" i="12"/>
  <c r="H15" i="12" s="1"/>
  <c r="E15" i="12"/>
  <c r="D15" i="12"/>
  <c r="G15" i="12" s="1"/>
  <c r="F13" i="12"/>
  <c r="G13" i="12" s="1"/>
  <c r="E13" i="12"/>
  <c r="E12" i="12" s="1"/>
  <c r="D13" i="12"/>
  <c r="E12" i="10" l="1"/>
  <c r="F17" i="10"/>
  <c r="E17" i="10"/>
  <c r="E20" i="10"/>
  <c r="B11" i="10"/>
  <c r="E23" i="10"/>
  <c r="E14" i="10"/>
  <c r="F12" i="10"/>
  <c r="C11" i="10"/>
  <c r="F23" i="10"/>
  <c r="D11" i="10"/>
  <c r="F20" i="10"/>
  <c r="F14" i="10"/>
  <c r="H105" i="12"/>
  <c r="H87" i="12"/>
  <c r="H20" i="12"/>
  <c r="H122" i="12"/>
  <c r="H110" i="12"/>
  <c r="H104" i="12"/>
  <c r="G110" i="12"/>
  <c r="F64" i="12"/>
  <c r="H13" i="12"/>
  <c r="H36" i="12"/>
  <c r="H30" i="12"/>
  <c r="H24" i="12"/>
  <c r="H18" i="12"/>
  <c r="H96" i="12"/>
  <c r="H60" i="12"/>
  <c r="H54" i="12"/>
  <c r="G36" i="12"/>
  <c r="G24" i="12"/>
  <c r="H41" i="12"/>
  <c r="H35" i="12"/>
  <c r="H23" i="12"/>
  <c r="H119" i="12"/>
  <c r="H77" i="12"/>
  <c r="H65" i="12"/>
  <c r="G27" i="12"/>
  <c r="G65" i="12"/>
  <c r="H112" i="12"/>
  <c r="H100" i="12"/>
  <c r="H70" i="12"/>
  <c r="G100" i="12"/>
  <c r="F95" i="12"/>
  <c r="E64" i="12"/>
  <c r="E29" i="12"/>
  <c r="E11" i="12" s="1"/>
  <c r="E10" i="12" s="1"/>
  <c r="E109" i="12"/>
  <c r="E108" i="12" s="1"/>
  <c r="D53" i="12"/>
  <c r="D52" i="12" s="1"/>
  <c r="E53" i="12"/>
  <c r="F121" i="12"/>
  <c r="D29" i="12"/>
  <c r="F53" i="12"/>
  <c r="D12" i="12"/>
  <c r="F29" i="12"/>
  <c r="D109" i="12"/>
  <c r="D108" i="12" s="1"/>
  <c r="F12" i="12"/>
  <c r="F26" i="12"/>
  <c r="F40" i="12"/>
  <c r="F11" i="10" l="1"/>
  <c r="E11" i="10"/>
  <c r="G12" i="12"/>
  <c r="H12" i="12"/>
  <c r="G64" i="12"/>
  <c r="H64" i="12"/>
  <c r="G40" i="12"/>
  <c r="H40" i="12"/>
  <c r="G26" i="12"/>
  <c r="H26" i="12"/>
  <c r="G95" i="12"/>
  <c r="H95" i="12"/>
  <c r="G29" i="12"/>
  <c r="H29" i="12"/>
  <c r="G53" i="12"/>
  <c r="H53" i="12"/>
  <c r="G121" i="12"/>
  <c r="H121" i="12"/>
  <c r="H109" i="12"/>
  <c r="E52" i="12"/>
  <c r="E51" i="12" s="1"/>
  <c r="G109" i="12"/>
  <c r="D11" i="12"/>
  <c r="D10" i="12" s="1"/>
  <c r="D51" i="12"/>
  <c r="F52" i="12"/>
  <c r="F11" i="12"/>
  <c r="F108" i="12"/>
  <c r="G108" i="12" l="1"/>
  <c r="H108" i="12"/>
  <c r="G11" i="12"/>
  <c r="H11" i="12"/>
  <c r="F51" i="12"/>
  <c r="G52" i="12"/>
  <c r="H52" i="12"/>
  <c r="F10" i="12"/>
  <c r="H10" i="12" l="1"/>
  <c r="G10" i="12"/>
  <c r="H51" i="12"/>
  <c r="G51" i="12"/>
  <c r="F30" i="9" l="1"/>
  <c r="G45" i="11" l="1"/>
  <c r="F45" i="11"/>
  <c r="D44" i="11"/>
  <c r="C44" i="11"/>
  <c r="G43" i="11"/>
  <c r="E43" i="11"/>
  <c r="D43" i="11"/>
  <c r="C43" i="11"/>
  <c r="F43" i="11" s="1"/>
  <c r="E42" i="11"/>
  <c r="G42" i="11" s="1"/>
  <c r="D42" i="11"/>
  <c r="C42" i="11"/>
  <c r="E40" i="11"/>
  <c r="F40" i="11" s="1"/>
  <c r="D40" i="11"/>
  <c r="C40" i="11"/>
  <c r="G39" i="11"/>
  <c r="F39" i="11"/>
  <c r="G38" i="11"/>
  <c r="F38" i="11"/>
  <c r="E36" i="11"/>
  <c r="G36" i="11" s="1"/>
  <c r="D36" i="11"/>
  <c r="C36" i="11"/>
  <c r="G35" i="11"/>
  <c r="F35" i="11"/>
  <c r="G34" i="11"/>
  <c r="F34" i="11"/>
  <c r="E32" i="11"/>
  <c r="G32" i="11" s="1"/>
  <c r="D32" i="11"/>
  <c r="C32" i="11"/>
  <c r="G31" i="11"/>
  <c r="F31" i="11"/>
  <c r="G30" i="11"/>
  <c r="F30" i="11"/>
  <c r="G29" i="11"/>
  <c r="F29" i="11"/>
  <c r="E27" i="11"/>
  <c r="F27" i="11" s="1"/>
  <c r="D27" i="11"/>
  <c r="C27" i="11"/>
  <c r="G26" i="11"/>
  <c r="F26" i="11"/>
  <c r="G25" i="11"/>
  <c r="F25" i="11"/>
  <c r="G23" i="11"/>
  <c r="F23" i="11"/>
  <c r="E23" i="11"/>
  <c r="D23" i="11"/>
  <c r="C23" i="11"/>
  <c r="G22" i="11"/>
  <c r="F22" i="11"/>
  <c r="G21" i="11"/>
  <c r="F21" i="11"/>
  <c r="E19" i="11"/>
  <c r="G19" i="11" s="1"/>
  <c r="D19" i="11"/>
  <c r="C19" i="11"/>
  <c r="G18" i="11"/>
  <c r="F18" i="11"/>
  <c r="G17" i="11"/>
  <c r="F17" i="11"/>
  <c r="E15" i="11"/>
  <c r="G15" i="11" s="1"/>
  <c r="D15" i="11"/>
  <c r="C15" i="11"/>
  <c r="G14" i="11"/>
  <c r="F14" i="11"/>
  <c r="G13" i="11"/>
  <c r="F13" i="11"/>
  <c r="E11" i="11"/>
  <c r="G11" i="11" s="1"/>
  <c r="D11" i="11"/>
  <c r="C11" i="11"/>
  <c r="G10" i="11"/>
  <c r="F10" i="11"/>
  <c r="G9" i="11"/>
  <c r="F9" i="11"/>
  <c r="G40" i="11" l="1"/>
  <c r="E44" i="11"/>
  <c r="F36" i="11"/>
  <c r="F42" i="11"/>
  <c r="F19" i="11"/>
  <c r="G27" i="11"/>
  <c r="F15" i="11"/>
  <c r="F32" i="11"/>
  <c r="F11" i="11"/>
  <c r="E46" i="11" l="1"/>
  <c r="G44" i="11"/>
  <c r="F44" i="11"/>
  <c r="G46" i="11" l="1"/>
  <c r="F46" i="11"/>
  <c r="D13" i="5" l="1"/>
  <c r="J13" i="9" l="1"/>
  <c r="J14" i="9"/>
  <c r="I13" i="9"/>
  <c r="I14" i="9"/>
  <c r="H10" i="8"/>
  <c r="I10" i="8"/>
  <c r="H11" i="8"/>
  <c r="I11" i="8"/>
  <c r="H12" i="8"/>
  <c r="I12" i="8"/>
  <c r="H13" i="8"/>
  <c r="I13" i="8"/>
  <c r="H14" i="8"/>
  <c r="I14" i="8"/>
  <c r="H15" i="8"/>
  <c r="I15" i="8"/>
  <c r="H16" i="8"/>
  <c r="I16" i="8"/>
  <c r="H18" i="8"/>
  <c r="I18" i="8"/>
  <c r="H19" i="8"/>
  <c r="I19" i="8"/>
  <c r="H20" i="8"/>
  <c r="I20" i="8"/>
  <c r="H21" i="8"/>
  <c r="I21" i="8"/>
  <c r="H22" i="8"/>
  <c r="I22" i="8"/>
  <c r="H23" i="8"/>
  <c r="I23" i="8"/>
  <c r="H25" i="8"/>
  <c r="I25" i="8"/>
  <c r="H26" i="8"/>
  <c r="I26" i="8"/>
  <c r="H27" i="8"/>
  <c r="I27" i="8"/>
  <c r="H28" i="8"/>
  <c r="I28" i="8"/>
  <c r="H29" i="8"/>
  <c r="I29" i="8"/>
  <c r="H30" i="8"/>
  <c r="I30" i="8"/>
  <c r="H31" i="8"/>
  <c r="I31" i="8"/>
  <c r="H32" i="8"/>
  <c r="I32" i="8"/>
  <c r="H33" i="8"/>
  <c r="I33" i="8"/>
  <c r="H34" i="8"/>
  <c r="I34" i="8"/>
  <c r="H35" i="8"/>
  <c r="I35" i="8"/>
  <c r="H36" i="8"/>
  <c r="I36" i="8"/>
  <c r="H37" i="8"/>
  <c r="I37" i="8"/>
  <c r="H38" i="8"/>
  <c r="I38" i="8"/>
  <c r="H39" i="8"/>
  <c r="I39" i="8"/>
  <c r="H40" i="8"/>
  <c r="I40" i="8"/>
  <c r="H41" i="8"/>
  <c r="I41" i="8"/>
  <c r="H42" i="8"/>
  <c r="I42" i="8"/>
  <c r="H43" i="8"/>
  <c r="I43" i="8"/>
  <c r="H44" i="8"/>
  <c r="I44" i="8"/>
  <c r="H45" i="8"/>
  <c r="I45" i="8"/>
  <c r="H46" i="8"/>
  <c r="I46" i="8"/>
  <c r="H47" i="8"/>
  <c r="I47" i="8"/>
  <c r="H48" i="8"/>
  <c r="I48" i="8"/>
  <c r="H49" i="8"/>
  <c r="I49" i="8"/>
  <c r="H50" i="8"/>
  <c r="I50" i="8"/>
  <c r="H51" i="8"/>
  <c r="I51" i="8"/>
  <c r="H52" i="8"/>
  <c r="I52" i="8"/>
  <c r="H53" i="8"/>
  <c r="I53" i="8"/>
  <c r="H54" i="8"/>
  <c r="I54" i="8"/>
  <c r="H55" i="8"/>
  <c r="I55" i="8"/>
  <c r="H56" i="8"/>
  <c r="I56" i="8"/>
  <c r="H57" i="8"/>
  <c r="I57" i="8"/>
  <c r="H58" i="8"/>
  <c r="I58" i="8"/>
  <c r="H59" i="8"/>
  <c r="I59" i="8"/>
  <c r="H60" i="8"/>
  <c r="I60" i="8"/>
  <c r="H61" i="8"/>
  <c r="I61" i="8"/>
  <c r="H62" i="8"/>
  <c r="I62" i="8"/>
  <c r="H63" i="8"/>
  <c r="I63" i="8"/>
  <c r="H64" i="8"/>
  <c r="I64" i="8"/>
  <c r="H67" i="8"/>
  <c r="I67" i="8"/>
  <c r="H68" i="8"/>
  <c r="I68" i="8"/>
  <c r="H69" i="8"/>
  <c r="I69" i="8"/>
  <c r="H70" i="8"/>
  <c r="I70" i="8"/>
  <c r="H72" i="8"/>
  <c r="I72" i="8"/>
  <c r="H73" i="8"/>
  <c r="I73" i="8"/>
  <c r="H74" i="8"/>
  <c r="I74" i="8"/>
  <c r="H75" i="8"/>
  <c r="I75" i="8"/>
  <c r="H76" i="8"/>
  <c r="I76" i="8"/>
  <c r="H77" i="8"/>
  <c r="I77" i="8"/>
  <c r="H78" i="8"/>
  <c r="I78" i="8"/>
  <c r="H79" i="8"/>
  <c r="I79" i="8"/>
  <c r="H80" i="8"/>
  <c r="I80" i="8"/>
  <c r="H81" i="8"/>
  <c r="I81" i="8"/>
  <c r="H82" i="8"/>
  <c r="I82" i="8"/>
  <c r="H83" i="8"/>
  <c r="I83" i="8"/>
  <c r="H84" i="8"/>
  <c r="I84" i="8"/>
  <c r="H85" i="8"/>
  <c r="I85" i="8"/>
  <c r="H86" i="8"/>
  <c r="I86" i="8"/>
  <c r="H87" i="8"/>
  <c r="I87" i="8"/>
  <c r="H88" i="8"/>
  <c r="I88" i="8"/>
  <c r="H89" i="8"/>
  <c r="I89" i="8"/>
  <c r="H90" i="8"/>
  <c r="I90" i="8"/>
  <c r="H91" i="8"/>
  <c r="I91" i="8"/>
  <c r="H92" i="8"/>
  <c r="I92" i="8"/>
  <c r="H93" i="8"/>
  <c r="I93" i="8"/>
  <c r="H94" i="8"/>
  <c r="I94" i="8"/>
  <c r="H95" i="8"/>
  <c r="I95" i="8"/>
  <c r="H96" i="8"/>
  <c r="I96" i="8"/>
  <c r="H97" i="8"/>
  <c r="I97" i="8"/>
  <c r="H98" i="8"/>
  <c r="I98" i="8"/>
  <c r="H99" i="8"/>
  <c r="I99" i="8"/>
  <c r="H100" i="8"/>
  <c r="I100" i="8"/>
  <c r="H101" i="8"/>
  <c r="I101" i="8"/>
  <c r="H102" i="8"/>
  <c r="I102" i="8"/>
  <c r="H103" i="8"/>
  <c r="I103" i="8"/>
  <c r="H104" i="8"/>
  <c r="I104" i="8"/>
  <c r="H105" i="8"/>
  <c r="I105" i="8"/>
  <c r="H106" i="8"/>
  <c r="I106" i="8"/>
  <c r="H107" i="8"/>
  <c r="I107" i="8"/>
  <c r="H108" i="8"/>
  <c r="I108" i="8"/>
  <c r="H109" i="8"/>
  <c r="I109" i="8"/>
  <c r="H110" i="8"/>
  <c r="I110" i="8"/>
  <c r="H111" i="8"/>
  <c r="I111" i="8"/>
  <c r="H112" i="8"/>
  <c r="I112" i="8"/>
  <c r="H113" i="8"/>
  <c r="I113" i="8"/>
  <c r="H114" i="8"/>
  <c r="I114" i="8"/>
  <c r="H115" i="8"/>
  <c r="I115" i="8"/>
  <c r="H116" i="8"/>
  <c r="I116" i="8"/>
  <c r="H117" i="8"/>
  <c r="I117" i="8"/>
  <c r="H118" i="8"/>
  <c r="I118" i="8"/>
  <c r="H119" i="8"/>
  <c r="I119" i="8"/>
  <c r="H120" i="8"/>
  <c r="I120" i="8"/>
  <c r="H121" i="8"/>
  <c r="I121" i="8"/>
  <c r="H122" i="8"/>
  <c r="I122" i="8"/>
  <c r="H124" i="8"/>
  <c r="I124" i="8"/>
  <c r="H125" i="8"/>
  <c r="I125" i="8"/>
  <c r="H126" i="8"/>
  <c r="I126" i="8"/>
  <c r="H128" i="8"/>
  <c r="I128" i="8"/>
  <c r="H129" i="8"/>
  <c r="I129" i="8"/>
  <c r="H130" i="8"/>
  <c r="I130" i="8"/>
  <c r="H131" i="8"/>
  <c r="I131" i="8"/>
  <c r="H132" i="8"/>
  <c r="I132" i="8"/>
  <c r="H133" i="8"/>
  <c r="I133" i="8"/>
  <c r="H134" i="8"/>
  <c r="I134" i="8"/>
  <c r="H135" i="8"/>
  <c r="I135" i="8"/>
  <c r="H136" i="8"/>
  <c r="I136" i="8"/>
  <c r="H137" i="8"/>
  <c r="I137" i="8"/>
  <c r="H138" i="8"/>
  <c r="I138" i="8"/>
  <c r="H139" i="8"/>
  <c r="I139" i="8"/>
  <c r="H140" i="8"/>
  <c r="I140" i="8"/>
  <c r="H141" i="8"/>
  <c r="I141" i="8"/>
  <c r="H142" i="8"/>
  <c r="I142" i="8"/>
  <c r="H143" i="8"/>
  <c r="I143" i="8"/>
  <c r="H144" i="8"/>
  <c r="I144" i="8"/>
  <c r="H145" i="8"/>
  <c r="I145" i="8"/>
  <c r="H146" i="8"/>
  <c r="I146" i="8"/>
  <c r="H147" i="8"/>
  <c r="I147" i="8"/>
  <c r="H148" i="8"/>
  <c r="I148" i="8"/>
  <c r="H149" i="8"/>
  <c r="I149" i="8"/>
  <c r="H150" i="8"/>
  <c r="I150" i="8"/>
  <c r="H151" i="8"/>
  <c r="I151" i="8"/>
  <c r="H152" i="8"/>
  <c r="I152" i="8"/>
  <c r="H153" i="8"/>
  <c r="I153" i="8"/>
  <c r="H154" i="8"/>
  <c r="I154" i="8"/>
  <c r="H155" i="8"/>
  <c r="I155" i="8"/>
  <c r="H156" i="8"/>
  <c r="I156" i="8"/>
  <c r="H157" i="8"/>
  <c r="I157" i="8"/>
  <c r="H158" i="8"/>
  <c r="I158" i="8"/>
  <c r="H159" i="8"/>
  <c r="I159" i="8"/>
  <c r="H160" i="8"/>
  <c r="I160" i="8"/>
  <c r="H161" i="8"/>
  <c r="I161" i="8"/>
  <c r="H162" i="8"/>
  <c r="I162" i="8"/>
  <c r="H163" i="8"/>
  <c r="I163" i="8"/>
  <c r="H164" i="8"/>
  <c r="I164" i="8"/>
  <c r="H165" i="8"/>
  <c r="I165" i="8"/>
  <c r="H166" i="8"/>
  <c r="I166" i="8"/>
  <c r="H167" i="8"/>
  <c r="I167" i="8"/>
  <c r="H168" i="8"/>
  <c r="I168" i="8"/>
  <c r="H169" i="8"/>
  <c r="I169" i="8"/>
  <c r="H170" i="8"/>
  <c r="I170" i="8"/>
  <c r="H171" i="8"/>
  <c r="I171" i="8"/>
  <c r="H172" i="8"/>
  <c r="I172" i="8"/>
  <c r="H173" i="8"/>
  <c r="I173" i="8"/>
  <c r="H174" i="8"/>
  <c r="I174" i="8"/>
  <c r="H175" i="8"/>
  <c r="I175" i="8"/>
  <c r="H176" i="8"/>
  <c r="I176" i="8"/>
  <c r="H177" i="8"/>
  <c r="I177" i="8"/>
  <c r="H178" i="8"/>
  <c r="I178" i="8"/>
  <c r="H179" i="8"/>
  <c r="I179" i="8"/>
  <c r="H180" i="8"/>
  <c r="I180" i="8"/>
  <c r="H181" i="8"/>
  <c r="I181" i="8"/>
  <c r="H182" i="8"/>
  <c r="I182" i="8"/>
  <c r="H183" i="8"/>
  <c r="I183" i="8"/>
  <c r="H184" i="8"/>
  <c r="I184" i="8"/>
  <c r="H185" i="8"/>
  <c r="I185" i="8"/>
  <c r="H186" i="8"/>
  <c r="I186" i="8"/>
  <c r="H187" i="8"/>
  <c r="I187" i="8"/>
  <c r="H188" i="8"/>
  <c r="I188" i="8"/>
  <c r="H189" i="8"/>
  <c r="I189" i="8"/>
  <c r="H190" i="8"/>
  <c r="I190" i="8"/>
  <c r="H191" i="8"/>
  <c r="I191" i="8"/>
  <c r="H192" i="8"/>
  <c r="I192" i="8"/>
  <c r="H193" i="8"/>
  <c r="I193" i="8"/>
  <c r="H194" i="8"/>
  <c r="I194" i="8"/>
  <c r="H195" i="8"/>
  <c r="I195" i="8"/>
  <c r="H196" i="8"/>
  <c r="I196" i="8"/>
  <c r="H197" i="8"/>
  <c r="I197" i="8"/>
  <c r="H198" i="8"/>
  <c r="I198" i="8"/>
  <c r="H199" i="8"/>
  <c r="I199" i="8"/>
  <c r="H200" i="8"/>
  <c r="I200" i="8"/>
  <c r="H201" i="8"/>
  <c r="I201" i="8"/>
  <c r="H202" i="8"/>
  <c r="I202" i="8"/>
  <c r="H203" i="8"/>
  <c r="I203" i="8"/>
  <c r="H204" i="8"/>
  <c r="I204" i="8"/>
  <c r="H205" i="8"/>
  <c r="I205" i="8"/>
  <c r="H206" i="8"/>
  <c r="I206" i="8"/>
  <c r="H207" i="8"/>
  <c r="I207" i="8"/>
  <c r="H208" i="8"/>
  <c r="I208" i="8"/>
  <c r="I9" i="8"/>
  <c r="E14" i="5"/>
  <c r="F14" i="5"/>
  <c r="E15" i="5"/>
  <c r="F15" i="5"/>
  <c r="E16" i="5"/>
  <c r="F16" i="5"/>
  <c r="I29" i="9"/>
  <c r="J29" i="9"/>
  <c r="I30" i="9"/>
  <c r="J30" i="9"/>
  <c r="J28" i="9"/>
  <c r="I28" i="9"/>
  <c r="I21" i="9"/>
  <c r="J21" i="9"/>
  <c r="I22" i="9"/>
  <c r="J22" i="9"/>
  <c r="I23" i="9"/>
  <c r="J23" i="9"/>
  <c r="J20" i="9"/>
  <c r="I20" i="9"/>
  <c r="I10" i="9"/>
  <c r="J10" i="9"/>
  <c r="E100" i="8" l="1"/>
  <c r="E99" i="8" s="1"/>
  <c r="B13" i="5" l="1"/>
  <c r="B12" i="5" l="1"/>
  <c r="F9" i="9" l="1"/>
  <c r="F12" i="9"/>
  <c r="E130" i="8"/>
  <c r="E110" i="8"/>
  <c r="E207" i="8"/>
  <c r="E202" i="8"/>
  <c r="E198" i="8"/>
  <c r="E194" i="8"/>
  <c r="E190" i="8"/>
  <c r="E185" i="8"/>
  <c r="E184" i="8" s="1"/>
  <c r="E180" i="8"/>
  <c r="E179" i="8" s="1"/>
  <c r="E176" i="8"/>
  <c r="E175" i="8" s="1"/>
  <c r="E173" i="8"/>
  <c r="E172" i="8" s="1"/>
  <c r="E169" i="8"/>
  <c r="E168" i="8" s="1"/>
  <c r="E167" i="8" s="1"/>
  <c r="E164" i="8"/>
  <c r="E163" i="8" s="1"/>
  <c r="E161" i="8"/>
  <c r="E156" i="8"/>
  <c r="E154" i="8"/>
  <c r="E150" i="8"/>
  <c r="E146" i="8"/>
  <c r="E144" i="8"/>
  <c r="E137" i="8"/>
  <c r="E125" i="8"/>
  <c r="E121" i="8"/>
  <c r="E119" i="8"/>
  <c r="E113" i="8"/>
  <c r="E92" i="8"/>
  <c r="E87" i="8"/>
  <c r="E86" i="8"/>
  <c r="E74" i="8"/>
  <c r="E70" i="8"/>
  <c r="E79" i="8"/>
  <c r="E30" i="8"/>
  <c r="E63" i="8"/>
  <c r="E62" i="8"/>
  <c r="E61" i="8" s="1"/>
  <c r="E57" i="8"/>
  <c r="E53" i="8"/>
  <c r="E129" i="8" l="1"/>
  <c r="E171" i="8"/>
  <c r="E193" i="8"/>
  <c r="E189" i="8"/>
  <c r="E160" i="8"/>
  <c r="E153" i="8"/>
  <c r="E149" i="8"/>
  <c r="E124" i="8"/>
  <c r="E112" i="8"/>
  <c r="E91" i="8"/>
  <c r="E85" i="8"/>
  <c r="E78" i="8"/>
  <c r="E69" i="8"/>
  <c r="E73" i="8"/>
  <c r="E56" i="8"/>
  <c r="F15" i="9"/>
  <c r="E197" i="8"/>
  <c r="E29" i="8"/>
  <c r="E22" i="8"/>
  <c r="E21" i="8"/>
  <c r="E15" i="8"/>
  <c r="E14" i="8"/>
  <c r="E178" i="8" l="1"/>
  <c r="E196" i="8"/>
  <c r="E192" i="8"/>
  <c r="E159" i="8"/>
  <c r="E152" i="8"/>
  <c r="E148" i="8"/>
  <c r="E128" i="8"/>
  <c r="E90" i="8"/>
  <c r="E82" i="8"/>
  <c r="E77" i="8"/>
  <c r="E68" i="8"/>
  <c r="E72" i="8"/>
  <c r="E55" i="8"/>
  <c r="E28" i="8"/>
  <c r="E19" i="8"/>
  <c r="E13" i="8"/>
  <c r="E20" i="8"/>
  <c r="E89" i="8" l="1"/>
  <c r="E76" i="8"/>
  <c r="E67" i="8"/>
  <c r="E27" i="8"/>
  <c r="E18" i="8"/>
  <c r="E12" i="8"/>
  <c r="E31" i="10" l="1"/>
  <c r="F31" i="10"/>
  <c r="E66" i="8"/>
  <c r="E26" i="8"/>
  <c r="E11" i="8"/>
  <c r="H12" i="9"/>
  <c r="H9" i="9"/>
  <c r="I12" i="9" l="1"/>
  <c r="I9" i="9"/>
  <c r="E25" i="8"/>
  <c r="H15" i="9"/>
  <c r="I15" i="9" l="1"/>
  <c r="E10" i="8"/>
  <c r="G207" i="8"/>
  <c r="F207" i="8"/>
  <c r="G30" i="8" l="1"/>
  <c r="G53" i="8"/>
  <c r="G57" i="8"/>
  <c r="G62" i="8"/>
  <c r="G63" i="8"/>
  <c r="G70" i="8"/>
  <c r="G74" i="8"/>
  <c r="G79" i="8"/>
  <c r="G86" i="8"/>
  <c r="G87" i="8"/>
  <c r="G92" i="8"/>
  <c r="G100" i="8"/>
  <c r="G110" i="8"/>
  <c r="G113" i="8"/>
  <c r="G119" i="8"/>
  <c r="G121" i="8"/>
  <c r="G125" i="8"/>
  <c r="G130" i="8"/>
  <c r="G137" i="8"/>
  <c r="G144" i="8"/>
  <c r="G146" i="8"/>
  <c r="G150" i="8"/>
  <c r="G154" i="8"/>
  <c r="G156" i="8"/>
  <c r="G161" i="8"/>
  <c r="G164" i="8"/>
  <c r="G169" i="8"/>
  <c r="G173" i="8"/>
  <c r="G176" i="8"/>
  <c r="G180" i="8"/>
  <c r="G185" i="8"/>
  <c r="G190" i="8"/>
  <c r="G194" i="8"/>
  <c r="G198" i="8"/>
  <c r="G202" i="8"/>
  <c r="G21" i="8"/>
  <c r="G22" i="8"/>
  <c r="G14" i="8"/>
  <c r="G15" i="8"/>
  <c r="G184" i="8" l="1"/>
  <c r="G189" i="8"/>
  <c r="G78" i="8"/>
  <c r="G61" i="8"/>
  <c r="G56" i="8"/>
  <c r="G69" i="8"/>
  <c r="G163" i="8"/>
  <c r="G193" i="8"/>
  <c r="G179" i="8"/>
  <c r="G172" i="8"/>
  <c r="G160" i="8"/>
  <c r="G85" i="8"/>
  <c r="G99" i="8"/>
  <c r="G124" i="8"/>
  <c r="G168" i="8"/>
  <c r="G91" i="8"/>
  <c r="G73" i="8"/>
  <c r="G175" i="8"/>
  <c r="G13" i="8"/>
  <c r="G153" i="8"/>
  <c r="G149" i="8"/>
  <c r="G197" i="8"/>
  <c r="G129" i="8"/>
  <c r="G20" i="8"/>
  <c r="G19" i="8"/>
  <c r="G159" i="8"/>
  <c r="G112" i="8"/>
  <c r="G29" i="8"/>
  <c r="G90" i="8" l="1"/>
  <c r="G68" i="8"/>
  <c r="G12" i="8"/>
  <c r="G77" i="8"/>
  <c r="G167" i="8"/>
  <c r="G192" i="8"/>
  <c r="G55" i="8"/>
  <c r="G28" i="8"/>
  <c r="G18" i="8"/>
  <c r="G148" i="8"/>
  <c r="G178" i="8"/>
  <c r="G72" i="8"/>
  <c r="G152" i="8"/>
  <c r="G83" i="8"/>
  <c r="G171" i="8"/>
  <c r="G128" i="8"/>
  <c r="G98" i="8"/>
  <c r="G196" i="8"/>
  <c r="G11" i="8" l="1"/>
  <c r="G27" i="8"/>
  <c r="G76" i="8"/>
  <c r="G89" i="8"/>
  <c r="G67" i="8"/>
  <c r="G82" i="8"/>
  <c r="G97" i="8"/>
  <c r="G66" i="8" l="1"/>
  <c r="G96" i="8"/>
  <c r="G95" i="8" s="1"/>
  <c r="G26" i="8"/>
  <c r="F79" i="8"/>
  <c r="G25" i="8" l="1"/>
  <c r="G10" i="8" l="1"/>
  <c r="G9" i="8" l="1"/>
  <c r="F176" i="8" l="1"/>
  <c r="F202" i="8"/>
  <c r="G9" i="9" l="1"/>
  <c r="J9" i="9" s="1"/>
  <c r="G12" i="9" l="1"/>
  <c r="G15" i="9" l="1"/>
  <c r="J15" i="9" s="1"/>
  <c r="J12" i="9"/>
  <c r="F125" i="8"/>
  <c r="F169" i="8"/>
  <c r="F173" i="8"/>
  <c r="F180" i="8"/>
  <c r="F179" i="8" s="1"/>
  <c r="F185" i="8"/>
  <c r="F184" i="8" s="1"/>
  <c r="F190" i="8"/>
  <c r="F189" i="8" s="1"/>
  <c r="F194" i="8"/>
  <c r="F193" i="8" s="1"/>
  <c r="F192" i="8" s="1"/>
  <c r="F198" i="8"/>
  <c r="F197" i="8" s="1"/>
  <c r="F146" i="8"/>
  <c r="F196" i="8" l="1"/>
  <c r="F178" i="8"/>
  <c r="F156" i="8" l="1"/>
  <c r="F124" i="8"/>
  <c r="F130" i="8"/>
  <c r="F150" i="8"/>
  <c r="F149" i="8" s="1"/>
  <c r="F148" i="8" s="1"/>
  <c r="F113" i="8" l="1"/>
  <c r="F119" i="8"/>
  <c r="F121" i="8"/>
  <c r="F110" i="8"/>
  <c r="F100" i="8"/>
  <c r="F99" i="8" s="1"/>
  <c r="F168" i="8"/>
  <c r="F167" i="8" s="1"/>
  <c r="F164" i="8"/>
  <c r="F163" i="8" s="1"/>
  <c r="F137" i="8"/>
  <c r="F144" i="8"/>
  <c r="F172" i="8"/>
  <c r="F175" i="8"/>
  <c r="F129" i="8" l="1"/>
  <c r="F128" i="8" s="1"/>
  <c r="F171" i="8"/>
  <c r="F112" i="8"/>
  <c r="F98" i="8" s="1"/>
  <c r="F62" i="8"/>
  <c r="F61" i="8" s="1"/>
  <c r="F63" i="8"/>
  <c r="F14" i="8"/>
  <c r="F13" i="8" s="1"/>
  <c r="F12" i="8" s="1"/>
  <c r="F11" i="8" s="1"/>
  <c r="F15" i="8"/>
  <c r="F21" i="8"/>
  <c r="F22" i="8"/>
  <c r="F161" i="8"/>
  <c r="F160" i="8" s="1"/>
  <c r="F159" i="8" s="1"/>
  <c r="F154" i="8"/>
  <c r="F153" i="8" s="1"/>
  <c r="F152" i="8" s="1"/>
  <c r="F20" i="8" l="1"/>
  <c r="F18" i="8" s="1"/>
  <c r="F19" i="8"/>
  <c r="F97" i="8"/>
  <c r="F96" i="8" s="1"/>
  <c r="F95" i="8" s="1"/>
  <c r="F78" i="8"/>
  <c r="F77" i="8" s="1"/>
  <c r="F86" i="8"/>
  <c r="F85" i="8" s="1"/>
  <c r="F83" i="8" s="1"/>
  <c r="F82" i="8" s="1"/>
  <c r="F87" i="8"/>
  <c r="F76" i="8" l="1"/>
  <c r="F30" i="8"/>
  <c r="F53" i="8"/>
  <c r="F57" i="8"/>
  <c r="F70" i="8"/>
  <c r="F69" i="8" s="1"/>
  <c r="F68" i="8" s="1"/>
  <c r="F74" i="8"/>
  <c r="F73" i="8" s="1"/>
  <c r="F72" i="8" s="1"/>
  <c r="F67" i="8" l="1"/>
  <c r="F56" i="8"/>
  <c r="F29" i="8"/>
  <c r="F28" i="8" l="1"/>
  <c r="F55" i="8"/>
  <c r="F92" i="8"/>
  <c r="F91" i="8" s="1"/>
  <c r="F90" i="8" s="1"/>
  <c r="F89" i="8" s="1"/>
  <c r="F66" i="8"/>
  <c r="F27" i="8" l="1"/>
  <c r="F26" i="8" l="1"/>
  <c r="F25" i="8" l="1"/>
  <c r="F10" i="8" l="1"/>
  <c r="F9" i="8" s="1"/>
  <c r="C13" i="5" l="1"/>
  <c r="C12" i="5" s="1"/>
  <c r="E13" i="5" l="1"/>
  <c r="F13" i="5"/>
  <c r="D12" i="5"/>
  <c r="F12" i="5" s="1"/>
  <c r="E12" i="5" l="1"/>
  <c r="E98" i="8"/>
  <c r="E97" i="8" l="1"/>
  <c r="E9" i="8" l="1"/>
  <c r="H9" i="8" s="1"/>
  <c r="E96" i="8"/>
  <c r="E95" i="8" l="1"/>
</calcChain>
</file>

<file path=xl/sharedStrings.xml><?xml version="1.0" encoding="utf-8"?>
<sst xmlns="http://schemas.openxmlformats.org/spreadsheetml/2006/main" count="567" uniqueCount="314">
  <si>
    <t>PRIHODI UKUPNO</t>
  </si>
  <si>
    <t>PRIHODI POSLOVANJA</t>
  </si>
  <si>
    <t>RASHODI UKUPNO</t>
  </si>
  <si>
    <t>RAZLIKA - VIŠAK / MANJAK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</si>
  <si>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</si>
  <si>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</si>
  <si>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</si>
  <si>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</si>
  <si>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</si>
  <si>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</si>
  <si>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Prihodi poslovanja</t>
  </si>
  <si>
    <t>Opći prihodi i primici</t>
  </si>
  <si>
    <t>RASHODI POSLOVANJA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</si>
  <si>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</si>
  <si>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</si>
  <si>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</si>
  <si>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</si>
  <si>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</si>
  <si>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RASHODI PREMA FUNKCIJSKOJ KLASIFIKACIJI</t>
  </si>
  <si>
    <t>BROJČANA OZNAKA I NAZIV</t>
  </si>
  <si>
    <t>UKUPNI RASHODI</t>
  </si>
  <si>
    <t>I. OPĆI DIO</t>
  </si>
  <si>
    <t>Šifra</t>
  </si>
  <si>
    <t xml:space="preserve">Naziv </t>
  </si>
  <si>
    <t>Materijalni rashodi</t>
  </si>
  <si>
    <t>NAZIV PROGRAMA</t>
  </si>
  <si>
    <t>A) SAŽETAK RAČUNA PRIHODA I RASHODA</t>
  </si>
  <si>
    <t>B) SAŽETAK RAČUNA FINANCIRANJA</t>
  </si>
  <si>
    <t>Pomoći iz inozemstva i od subjekata unutar općeg proračuna</t>
  </si>
  <si>
    <t>Prihodi iz nadležnog proračuna i od HZZO-a temeljem ugovornih obveza</t>
  </si>
  <si>
    <t>09 Obrazovanje</t>
  </si>
  <si>
    <t>092 Srednjoškolsko obrazovanje</t>
  </si>
  <si>
    <t>PROGRAM</t>
  </si>
  <si>
    <t>Program 1003</t>
  </si>
  <si>
    <t>Minimalni standard u srednjem školstvu</t>
  </si>
  <si>
    <t>Aktivnost A 100001</t>
  </si>
  <si>
    <t>Izvor financiranja 4.2</t>
  </si>
  <si>
    <t>Decentralizirana sredstva -SŠ</t>
  </si>
  <si>
    <t>Službena putovanja</t>
  </si>
  <si>
    <t>Aktivnost A 100002</t>
  </si>
  <si>
    <t>Naknade za prijevoz, za rad na terenu i odvojeni život</t>
  </si>
  <si>
    <t>Stručno usavršavanje zaposlenika</t>
  </si>
  <si>
    <t>Ostale naknade troškova zaposlenima</t>
  </si>
  <si>
    <t>Uredski materijal i ostali materijalni rashodi</t>
  </si>
  <si>
    <t>Energija</t>
  </si>
  <si>
    <t>Sitni inventar i auto gume</t>
  </si>
  <si>
    <t>Službena, radna i zaštitna odjeća i obuća</t>
  </si>
  <si>
    <t>Usluge telefona, pošte i prijevoza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</si>
  <si>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</si>
  <si>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</si>
  <si>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</si>
  <si>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</si>
  <si>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</si>
  <si>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</si>
  <si>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</si>
  <si>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Premije osiguranja</t>
  </si>
  <si>
    <t>Reprezentacija</t>
  </si>
  <si>
    <t>Članarine i norme</t>
  </si>
  <si>
    <t>Pristojbe i naknade</t>
  </si>
  <si>
    <t>Ostali nespomenuti rashodi poslovanja</t>
  </si>
  <si>
    <t>Bankarske usluge i usluge platnog prometa</t>
  </si>
  <si>
    <t>Materijal i dijelovi za tekuće i investicijsko održavanje</t>
  </si>
  <si>
    <t>Usluge tekućeg i investicijskog održavanja</t>
  </si>
  <si>
    <t>Tekuće investicijsko održavanje-minimalni standard</t>
  </si>
  <si>
    <t>Tekući projekt T100002</t>
  </si>
  <si>
    <t>Program  1001</t>
  </si>
  <si>
    <t>Tekući projekt T100041</t>
  </si>
  <si>
    <t>E-tehničar</t>
  </si>
  <si>
    <t>Ostale intelektualne usluge</t>
  </si>
  <si>
    <t>Glavni program P16</t>
  </si>
  <si>
    <t>Glavni program P64</t>
  </si>
  <si>
    <t>Programi srednjih škola izvan županijskog proračuna</t>
  </si>
  <si>
    <t>Izvor financiranja 3.4</t>
  </si>
  <si>
    <t>Vlastiti prihodi SŠ</t>
  </si>
  <si>
    <t>Izvor financiranja 5.L</t>
  </si>
  <si>
    <t>Zatezne kamate</t>
  </si>
  <si>
    <t>Administrativno, tehničko i stručno osoblje</t>
  </si>
  <si>
    <t>Izvor financiranja 1.1.</t>
  </si>
  <si>
    <t>Plaće za redovan rad</t>
  </si>
  <si>
    <t>Izvor 5.L</t>
  </si>
  <si>
    <t>Pomoći-SŠ</t>
  </si>
  <si>
    <t>Ostali rashodi za zaposlene</t>
  </si>
  <si>
    <t>Doprinosi  za obvezno zdravstveno osiguranje</t>
  </si>
  <si>
    <t>Pomoći -SŠ</t>
  </si>
  <si>
    <t>Izvor financiranja 6.4</t>
  </si>
  <si>
    <t>Donacije-SŠ</t>
  </si>
  <si>
    <t>Tekući projekt T100003</t>
  </si>
  <si>
    <t>Natjecanja</t>
  </si>
  <si>
    <t>Izvanučionička nastava</t>
  </si>
  <si>
    <t>Izvor financiranja 4.M</t>
  </si>
  <si>
    <t>Prihod za posebne namjene</t>
  </si>
  <si>
    <t>Ostale izvanškolske aktivnosti</t>
  </si>
  <si>
    <t>Pomoći- SŠ</t>
  </si>
  <si>
    <t>Oprema škola</t>
  </si>
  <si>
    <t>Uredska oprema i namještaj</t>
  </si>
  <si>
    <t>Knjige</t>
  </si>
  <si>
    <t>Program 1002</t>
  </si>
  <si>
    <t>KAPITALNO ULAGANJE</t>
  </si>
  <si>
    <t>MINIMALNI STANDARD U SREDNJEM ŠKOLSTVU</t>
  </si>
  <si>
    <t>PROGRAMI SREDNJIH ŠKOLA IZVAN ŽUPANIJSKOG PRORAČUNA</t>
  </si>
  <si>
    <t>Aktivnost A 100003</t>
  </si>
  <si>
    <t>Energenti</t>
  </si>
  <si>
    <t>Izvor financiranja 1.1</t>
  </si>
  <si>
    <t>Uređaji, strojevi i oprema za ostale namjena</t>
  </si>
  <si>
    <t>Izvor financiranja 5.S.</t>
  </si>
  <si>
    <t>EU Pomoći- SŠ</t>
  </si>
  <si>
    <t>Regionalni centar kompetentnosti u strukovnom obrazovanju u strojarstvu</t>
  </si>
  <si>
    <t>Dodatna ulaganja</t>
  </si>
  <si>
    <t>Dodatna ulaganja na građevinskim objektima</t>
  </si>
  <si>
    <t>Glavni program P17</t>
  </si>
  <si>
    <t>Potrebe iznad minimalnog standarda</t>
  </si>
  <si>
    <t>Program 1001</t>
  </si>
  <si>
    <t>POJAČANI STANDARD U ŠKOLSTVU</t>
  </si>
  <si>
    <t>ZBROJ UKUPNO</t>
  </si>
  <si>
    <t>SVI PROGRAMI ŠKOLE</t>
  </si>
  <si>
    <t>SVEUKUPNO</t>
  </si>
  <si>
    <t>ŽUPANIJSKA RIZNICA, SVI GLAVNI PROGRAMI</t>
  </si>
  <si>
    <t>Glavni program P52</t>
  </si>
  <si>
    <t>Projekti i programi EU</t>
  </si>
  <si>
    <t>Tekući projekt T100011</t>
  </si>
  <si>
    <t>Nova školska shema voća i povrća te mlijeka…</t>
  </si>
  <si>
    <t>Ministarstvo poljoprivrede</t>
  </si>
  <si>
    <t>Naknade građanima i kućanstvima u naravi</t>
  </si>
  <si>
    <t xml:space="preserve">UKUPNO </t>
  </si>
  <si>
    <t>Prihodi za posebne namjene -SŠ</t>
  </si>
  <si>
    <t>Materijal i sirovine</t>
  </si>
  <si>
    <t>Glavni program P51</t>
  </si>
  <si>
    <t>KAPITALNO ULAGANJE U SREDNJE ŠKOLSTVO</t>
  </si>
  <si>
    <t>Tekući projekt K100018</t>
  </si>
  <si>
    <t>SŠ DRAGUTINA STRAŽIMIRA - izgradnja radionice</t>
  </si>
  <si>
    <t>Tekući projekt T100001</t>
  </si>
  <si>
    <t>Plaće za posebne uvjete rada</t>
  </si>
  <si>
    <t>Plaće za prekovremeni rad</t>
  </si>
  <si>
    <t>Tekući projekt T100009</t>
  </si>
  <si>
    <t>Izvor financiranja 3.6.</t>
  </si>
  <si>
    <t>Vlastiti prihodi - preneseni višak SŠ</t>
  </si>
  <si>
    <t>Tekući projekt T100019</t>
  </si>
  <si>
    <t>Nabava udžbenika za učenike</t>
  </si>
  <si>
    <t>Naknade građanima i kućanstvima</t>
  </si>
  <si>
    <t>Tekući projekt T100021</t>
  </si>
  <si>
    <t>Uredski materija i ostali materijalni rashodi</t>
  </si>
  <si>
    <t>Materijal i dijelovi za tek.i invest.održavanje</t>
  </si>
  <si>
    <t>Tekuće donacije u novcu</t>
  </si>
  <si>
    <t>Doprinosi za osig.u slučaju nezaposlenosti</t>
  </si>
  <si>
    <t>Troškovi sudskih postupaka</t>
  </si>
  <si>
    <t>Tekući projekt T100022</t>
  </si>
  <si>
    <t>Školska sportska društva</t>
  </si>
  <si>
    <t>Školski sportski klub</t>
  </si>
  <si>
    <t>Izvor financiranja 5.Đ.</t>
  </si>
  <si>
    <t>Tekući projekt T100006</t>
  </si>
  <si>
    <t>Tekući projekt T100005</t>
  </si>
  <si>
    <t>Rashodi za dodatna ulaganja na nefinancijskoj imovini</t>
  </si>
  <si>
    <t>Financijski rashodi</t>
  </si>
  <si>
    <t>Rashodi za nabavu proizvedene dugorajne imovine</t>
  </si>
  <si>
    <t>Ostali rashodi</t>
  </si>
  <si>
    <t>5.L.</t>
  </si>
  <si>
    <t>3.4.</t>
  </si>
  <si>
    <t>6.4.</t>
  </si>
  <si>
    <t>4.M.</t>
  </si>
  <si>
    <t>4.2.</t>
  </si>
  <si>
    <t>1.1.</t>
  </si>
  <si>
    <t>3.6.</t>
  </si>
  <si>
    <t>Prihodi od imovine</t>
  </si>
  <si>
    <t>Prihodi od upravnih iadministrativnih pristojbi, pristojbi po posebnim propisima i naknadama</t>
  </si>
  <si>
    <t>Prihodi od prodaje proizvoda i robe te pruženih usluga, prihodi od donacija te povrati po protestiranim jamstvima</t>
  </si>
  <si>
    <t>5.S.</t>
  </si>
  <si>
    <t>Naknade građanima i kućanstvima na temelju osiguranja i druge naknade</t>
  </si>
  <si>
    <t>Izvor financiranja 5.L.</t>
  </si>
  <si>
    <t>096 Dodatne usluge u obrazovanju</t>
  </si>
  <si>
    <t>098 Usluge obrazovanja koje nisu drugdje svrstane</t>
  </si>
  <si>
    <t>Vlastiti izvori</t>
  </si>
  <si>
    <t>Rezultat poslovanja</t>
  </si>
  <si>
    <t>Aktivnost A100001</t>
  </si>
  <si>
    <t>Tekuće i investicijsko održavanje u školstvu</t>
  </si>
  <si>
    <t>Materijal i sredstva za čišćenje i održavanje</t>
  </si>
  <si>
    <t>Računala i računalna oprema</t>
  </si>
  <si>
    <t>Tekuće donacije u naravi</t>
  </si>
  <si>
    <t xml:space="preserve">Uredski matarijal </t>
  </si>
  <si>
    <t>Rashodi za nabavu proizvedene dugotrajne imovine</t>
  </si>
  <si>
    <t>Doprinosi za obvezno osiguranje u slučaju nezaposlenosti</t>
  </si>
  <si>
    <t>3292 uč</t>
  </si>
  <si>
    <t>Tekući projekt T100008 zadruga</t>
  </si>
  <si>
    <t xml:space="preserve">Rashodi za dodatna ulaganja na nefinacijskoj imovini - Dodatna ulaganja </t>
  </si>
  <si>
    <t>POTICANJE KORIŠTENJA SREDSTAVA EU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</si>
  <si>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</si>
  <si>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</si>
  <si>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</si>
  <si>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</si>
  <si>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</si>
  <si>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</si>
  <si>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</si>
  <si>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</si>
  <si>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</si>
  <si>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</si>
  <si>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PRIHODI POSLOVANJA PREMA IZVORIMA FINANCIRANJA</t>
  </si>
  <si>
    <t>Brojčana oznaka i naziv</t>
  </si>
  <si>
    <t>…</t>
  </si>
  <si>
    <t>RASHODI POSLOVANJA PREMA IZVORIMA FINANCIRANJA</t>
  </si>
  <si>
    <t>1.1. Opći prihodi i primici</t>
  </si>
  <si>
    <t>4.2. Decentraliziran sredstva ZŽ</t>
  </si>
  <si>
    <t>3.4. Vlastita sredstva</t>
  </si>
  <si>
    <t>4.M. Prihodi za posebne namjene</t>
  </si>
  <si>
    <t>6.4. Donacije</t>
  </si>
  <si>
    <t>5.L. Pomoći</t>
  </si>
  <si>
    <t>5.S EU Pomoći</t>
  </si>
  <si>
    <t>3.6. Vlastiti prihodi-preneseni višak prihoda</t>
  </si>
  <si>
    <t>Financijski plan za 2024.</t>
  </si>
  <si>
    <t>Oprema za održavanje i zaštitu</t>
  </si>
  <si>
    <t xml:space="preserve">ŽUPANIJA </t>
  </si>
  <si>
    <t>Izvršenje tekuće godine 30.06.2024.</t>
  </si>
  <si>
    <t>Indeks</t>
  </si>
  <si>
    <t>Tekući projekt T100016</t>
  </si>
  <si>
    <t>Knjige za školsku knjižnicu</t>
  </si>
  <si>
    <t xml:space="preserve"> SREDNJA ŠKOLA DRAGUTINA STRAŽIMIRA SVETI IVAN ZELINA, Gundulićeva 2A                                            
 USPOREDBA PLANA I IZVRŠENJA   30.06.2023. god      
</t>
  </si>
  <si>
    <t>Pomoći - SŠ</t>
  </si>
  <si>
    <t>Ostvarenje/izvršenje 1-6.2023</t>
  </si>
  <si>
    <t>Ostvarenje/izvršenje 1.-6. 2023.</t>
  </si>
  <si>
    <t>5.S. EU Pomoći</t>
  </si>
  <si>
    <t>Ostvarenje/izvršenje 1-6.2023.</t>
  </si>
  <si>
    <t>II. POSEBNI DIO</t>
  </si>
  <si>
    <t>5=4/2*100</t>
  </si>
  <si>
    <t>6=4/3*100</t>
  </si>
  <si>
    <t>PREGLED UKUPNIH PRIHODA I RASHODA PO IZVORIMA FINANCIRANJA - kontrolna tablica</t>
  </si>
  <si>
    <t xml:space="preserve">           Srednje škole Dragutina Stražimira Sveti Ivan Zelina</t>
  </si>
  <si>
    <t>Oznaka IF</t>
  </si>
  <si>
    <t>Naziv izvora financiranja</t>
  </si>
  <si>
    <t xml:space="preserve">Opći prihodi i primici </t>
  </si>
  <si>
    <t xml:space="preserve">PRIHODI </t>
  </si>
  <si>
    <t>769,78</t>
  </si>
  <si>
    <t>RASHODI</t>
  </si>
  <si>
    <t>RAZLIKA</t>
  </si>
  <si>
    <t>Decentralizirana sredstva</t>
  </si>
  <si>
    <t>Vlastiti prihodi- SŠ</t>
  </si>
  <si>
    <t>Vlastiti prihodi- preneseni višak prihoda - SŠ</t>
  </si>
  <si>
    <t xml:space="preserve">Prihodi za posebne namjene </t>
  </si>
  <si>
    <t>PRIHODI - MZO</t>
  </si>
  <si>
    <t>PRIHODI - GRAD</t>
  </si>
  <si>
    <t>1849,91</t>
  </si>
  <si>
    <t>3175,60</t>
  </si>
  <si>
    <t>EU Pomoći - SŠ</t>
  </si>
  <si>
    <t>PRIHODI</t>
  </si>
  <si>
    <t>Donacije - SŠ</t>
  </si>
  <si>
    <t xml:space="preserve">Ukupni prihodi </t>
  </si>
  <si>
    <t>Ukupni rashodi</t>
  </si>
  <si>
    <t>Višak / Manjak prihoda i primitaka 30.06.</t>
  </si>
  <si>
    <t>Višak / Manjak prihoda i primitaka - preneseni 01.01.</t>
  </si>
  <si>
    <t>Višak / Manjak prihoda i primitaka raspoloživ u sljedećem razdoblju</t>
  </si>
  <si>
    <t xml:space="preserve">POLUGODIŠNJI IZVJEŠTAJ O IZVRŠENJU FINANCIJSKOG PLANA  30.06.2024. god.      
 SREDNJE ŠKOLE DRAGUTINA STRAŽIMIRA SVETI IVAN ZELINA, Gundulićeva 2 A </t>
  </si>
  <si>
    <t>6=5/2*100</t>
  </si>
  <si>
    <t>7=5/3*100</t>
  </si>
  <si>
    <t>Pomoći proračunu iz drugih proračuna</t>
  </si>
  <si>
    <t>Tekuće pomoći iz gradskog proračuna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</si>
  <si>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</si>
  <si>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</si>
  <si>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</si>
  <si>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Pomoći temeljem prijenosa EU sredstava</t>
  </si>
  <si>
    <t>Tekuće pomoći temeljem prijenosa EU sredstava</t>
  </si>
  <si>
    <t>Prijenosi između proračunskih korisnika istog proračuna</t>
  </si>
  <si>
    <t>Tekući prijenosi između proračunskih korisnika istog proračuna</t>
  </si>
  <si>
    <t>Tekući prijenosi između proračunskih korisnika istog proračuna temeljem prijenosa EU sredstava</t>
  </si>
  <si>
    <t>Prihodi od financijske imovine</t>
  </si>
  <si>
    <t>Kamate na oročena sredstva i depozite po viđenju</t>
  </si>
  <si>
    <t>Prihodi po posebnim propisima</t>
  </si>
  <si>
    <t>Ostali nespomenuti prihodi</t>
  </si>
  <si>
    <t>Prihodi od prodaje proizvoda i robe te pruženih usluga</t>
  </si>
  <si>
    <t>Prihodi od prodaje proizvoda i robe</t>
  </si>
  <si>
    <t>Prihodi od pruženih usluga</t>
  </si>
  <si>
    <t>Donacije od pravnih i fizičkih osoba izvan općeg proračuna</t>
  </si>
  <si>
    <t>Tekuće donacije</t>
  </si>
  <si>
    <t>Prihodi iz nadležnog proračunaza financiranje redovne djelatnosti proračunskih korisnika</t>
  </si>
  <si>
    <t>Prihodi iz nadležnog proračuna za financiranje rashoda poslovanja</t>
  </si>
  <si>
    <t>Prihodi iz nadležnog proračuna za financiranje rashoda za nabavu nefinancijske imovine</t>
  </si>
  <si>
    <t>Višak/manjak prihoda</t>
  </si>
  <si>
    <t>Višak prihoda</t>
  </si>
  <si>
    <t>Manjak prihoda</t>
  </si>
  <si>
    <t>Plaće (Bruto)</t>
  </si>
  <si>
    <t>Plaće za redovan rad - COP</t>
  </si>
  <si>
    <t>Plaće za redovan rad - EU</t>
  </si>
  <si>
    <t>Ostali rashodi za zaposlene - COP</t>
  </si>
  <si>
    <t>Ostali rashodi za zaposlene - EU</t>
  </si>
  <si>
    <t>Doprinosi na plaće</t>
  </si>
  <si>
    <t>Doprinosi za obvezno zdravstveno osiguranje - COP</t>
  </si>
  <si>
    <t>Doprinosi za obvezno zdravstveno osiguranje - EU</t>
  </si>
  <si>
    <t>Doprinos za obvezno osiguranje u slučaju nezaposlenosti</t>
  </si>
  <si>
    <t>Naknade troškova zaposlenima</t>
  </si>
  <si>
    <t>Naknade za prijevoz,rad na 
terenu i odvojeni život</t>
  </si>
  <si>
    <t>Rashodi za materijal i energiju</t>
  </si>
  <si>
    <t>Uredski materijal</t>
  </si>
  <si>
    <t>Materijal za tekuće i inv.održavanje</t>
  </si>
  <si>
    <t>Sitan inventar i auto gume</t>
  </si>
  <si>
    <t>Službena odjeća i obuća</t>
  </si>
  <si>
    <t>Rashodi za usluge</t>
  </si>
  <si>
    <t>Usluge tekućeg i inv.održavanja</t>
  </si>
  <si>
    <t>Ostali financijski rashodi</t>
  </si>
  <si>
    <t>Ostale naknade građanima i kućanstvima iz proračuna</t>
  </si>
  <si>
    <t>Naknade građanima i kućanstvima u novcu</t>
  </si>
  <si>
    <t>Naknade građanima i kućanstvima iz EU sredstava</t>
  </si>
  <si>
    <t>Tekuće donacije vjerskim organizacijama</t>
  </si>
  <si>
    <t>Građevinski objekti</t>
  </si>
  <si>
    <t>Poslovni objekt</t>
  </si>
  <si>
    <t>Postrojenja i oprema</t>
  </si>
  <si>
    <t>Komunikacijska oprema</t>
  </si>
  <si>
    <t>Instrumenti, uređaji i strojevi</t>
  </si>
  <si>
    <t>Sportska i glazbena oprema</t>
  </si>
  <si>
    <t>Uređaji,strojevi i oprema za ostale namjene</t>
  </si>
  <si>
    <t>Knjige,umjetnička djela i ostale izložbene vrijednosti</t>
  </si>
  <si>
    <t xml:space="preserve">Knjige </t>
  </si>
  <si>
    <t>1 Opći prihodi i primici</t>
  </si>
  <si>
    <t>3 Vlastiti prihodi</t>
  </si>
  <si>
    <t>4 Prihodi za posebne namjene</t>
  </si>
  <si>
    <t>6 Donacije</t>
  </si>
  <si>
    <t>5 Pomoći</t>
  </si>
  <si>
    <t>3.4. Vlastiti prihodi-SŠ</t>
  </si>
  <si>
    <t>3.6. Vlastiti prihodi - preneseni višak prihoda-SŠ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</si>
</sst>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k_n_-;\-* #,##0.00\ _k_n_-;_-* &quot;-&quot;??\ _k_n_-;_-@_-"/>
    <numFmt numFmtId="165" formatCode="_-* #,##0\ _k_n_-;\-* #,##0\ _k_n_-;_-* &quot;-&quot;??\ _k_n_-;_-@_-"/>
  </numFmts>
  <fonts count="4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indexed="8"/>
      <name val="Arial"/>
      <family val="2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rgb="FF7030A0"/>
      <name val="Arial"/>
      <family val="2"/>
      <charset val="238"/>
    </font>
    <font>
      <sz val="9"/>
      <color rgb="FF7030A0"/>
      <name val="Arial"/>
      <family val="2"/>
      <charset val="238"/>
    </font>
    <font>
      <b/>
      <i/>
      <sz val="9"/>
      <name val="Arial"/>
      <family val="2"/>
      <charset val="238"/>
    </font>
    <font>
      <b/>
      <sz val="9"/>
      <name val="Arial"/>
      <family val="2"/>
    </font>
    <font>
      <sz val="8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8"/>
      <color indexed="8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8"/>
      <color indexed="8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0"/>
      <name val="Arial"/>
      <family val="2"/>
    </font>
    <font>
      <b/>
      <sz val="10"/>
      <color indexed="8"/>
      <name val="Calibri"/>
      <family val="2"/>
      <charset val="238"/>
      <scheme val="minor"/>
    </font>
    <font>
      <b/>
      <sz val="9"/>
      <color indexed="8"/>
      <name val="Calibri"/>
      <family val="2"/>
      <charset val="238"/>
      <scheme val="minor"/>
    </font>
    <font>
      <sz val="9"/>
      <name val="Arial"/>
      <family val="2"/>
    </font>
    <font>
      <b/>
      <i/>
      <sz val="8"/>
      <color theme="1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sz val="9"/>
      <color indexed="8"/>
      <name val="Arial"/>
      <family val="2"/>
    </font>
    <font>
      <sz val="9"/>
      <color indexed="8"/>
      <name val="Arial"/>
      <family val="2"/>
      <charset val="238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1" fillId="0" borderId="0"/>
  </cellStyleXfs>
  <cellXfs count="396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1" fillId="0" borderId="5" xfId="0" applyFont="1" applyBorder="1" applyAlignment="1">
      <alignment horizontal="center" vertical="center"/>
    </xf>
    <xf numFmtId="0" fontId="10" fillId="2" borderId="3" xfId="0" applyNumberFormat="1" applyFont="1" applyFill="1" applyBorder="1" applyAlignment="1" applyProtection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3" fontId="6" fillId="3" borderId="3" xfId="0" applyNumberFormat="1" applyFont="1" applyFill="1" applyBorder="1" applyAlignment="1">
      <alignment horizontal="right"/>
    </xf>
    <xf numFmtId="0" fontId="6" fillId="6" borderId="3" xfId="0" applyNumberFormat="1" applyFont="1" applyFill="1" applyBorder="1" applyAlignment="1" applyProtection="1">
      <alignment horizontal="center" vertical="center" wrapText="1"/>
    </xf>
    <xf numFmtId="0" fontId="1" fillId="0" borderId="0" xfId="0" applyFont="1"/>
    <xf numFmtId="0" fontId="0" fillId="0" borderId="0" xfId="0"/>
    <xf numFmtId="0" fontId="6" fillId="3" borderId="3" xfId="0" applyNumberFormat="1" applyFont="1" applyFill="1" applyBorder="1" applyAlignment="1">
      <alignment horizontal="right"/>
    </xf>
    <xf numFmtId="0" fontId="10" fillId="3" borderId="1" xfId="0" applyNumberFormat="1" applyFont="1" applyFill="1" applyBorder="1" applyAlignment="1">
      <alignment horizontal="left" vertical="center"/>
    </xf>
    <xf numFmtId="0" fontId="6" fillId="0" borderId="3" xfId="0" applyNumberFormat="1" applyFont="1" applyBorder="1" applyAlignment="1">
      <alignment horizontal="right"/>
    </xf>
    <xf numFmtId="0" fontId="0" fillId="0" borderId="0" xfId="0" applyNumberFormat="1"/>
    <xf numFmtId="0" fontId="5" fillId="0" borderId="0" xfId="0" applyNumberFormat="1" applyFont="1" applyBorder="1" applyAlignment="1">
      <alignment horizontal="right"/>
    </xf>
    <xf numFmtId="0" fontId="9" fillId="2" borderId="3" xfId="0" quotePrefix="1" applyNumberFormat="1" applyFont="1" applyFill="1" applyBorder="1" applyAlignment="1">
      <alignment horizontal="left" vertical="center" wrapText="1"/>
    </xf>
    <xf numFmtId="0" fontId="3" fillId="2" borderId="3" xfId="0" applyNumberFormat="1" applyFont="1" applyFill="1" applyBorder="1" applyAlignment="1">
      <alignment horizontal="right"/>
    </xf>
    <xf numFmtId="164" fontId="6" fillId="3" borderId="3" xfId="0" applyNumberFormat="1" applyFont="1" applyFill="1" applyBorder="1" applyAlignment="1">
      <alignment horizontal="right"/>
    </xf>
    <xf numFmtId="164" fontId="0" fillId="0" borderId="0" xfId="0" applyNumberFormat="1"/>
    <xf numFmtId="164" fontId="2" fillId="0" borderId="0" xfId="0" applyNumberFormat="1" applyFont="1" applyFill="1" applyBorder="1" applyAlignment="1" applyProtection="1">
      <alignment horizontal="center" vertical="center" wrapText="1"/>
    </xf>
    <xf numFmtId="164" fontId="3" fillId="2" borderId="3" xfId="0" applyNumberFormat="1" applyFont="1" applyFill="1" applyBorder="1" applyAlignment="1">
      <alignment horizontal="right"/>
    </xf>
    <xf numFmtId="164" fontId="3" fillId="2" borderId="4" xfId="0" applyNumberFormat="1" applyFont="1" applyFill="1" applyBorder="1" applyAlignment="1">
      <alignment horizontal="right"/>
    </xf>
    <xf numFmtId="164" fontId="15" fillId="2" borderId="4" xfId="0" applyNumberFormat="1" applyFont="1" applyFill="1" applyBorder="1" applyAlignment="1">
      <alignment horizontal="right"/>
    </xf>
    <xf numFmtId="164" fontId="3" fillId="0" borderId="3" xfId="0" applyNumberFormat="1" applyFont="1" applyFill="1" applyBorder="1" applyAlignment="1">
      <alignment horizontal="right"/>
    </xf>
    <xf numFmtId="0" fontId="12" fillId="0" borderId="0" xfId="0" applyNumberFormat="1" applyFont="1" applyAlignment="1">
      <alignment wrapText="1"/>
    </xf>
    <xf numFmtId="0" fontId="9" fillId="3" borderId="2" xfId="0" applyNumberFormat="1" applyFont="1" applyFill="1" applyBorder="1" applyAlignment="1" applyProtection="1">
      <alignment vertical="center"/>
    </xf>
    <xf numFmtId="164" fontId="18" fillId="0" borderId="0" xfId="0" applyNumberFormat="1" applyFont="1"/>
    <xf numFmtId="164" fontId="17" fillId="0" borderId="0" xfId="0" applyNumberFormat="1" applyFont="1" applyFill="1" applyBorder="1" applyAlignment="1" applyProtection="1">
      <alignment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3" fontId="3" fillId="2" borderId="3" xfId="0" applyNumberFormat="1" applyFont="1" applyFill="1" applyBorder="1" applyAlignment="1">
      <alignment horizontal="right"/>
    </xf>
    <xf numFmtId="0" fontId="9" fillId="2" borderId="3" xfId="0" quotePrefix="1" applyFont="1" applyFill="1" applyBorder="1" applyAlignment="1">
      <alignment horizontal="left" vertical="center"/>
    </xf>
    <xf numFmtId="4" fontId="20" fillId="4" borderId="3" xfId="0" applyNumberFormat="1" applyFont="1" applyFill="1" applyBorder="1" applyAlignment="1">
      <alignment horizontal="center" vertical="center" wrapText="1"/>
    </xf>
    <xf numFmtId="164" fontId="21" fillId="2" borderId="3" xfId="0" applyNumberFormat="1" applyFont="1" applyFill="1" applyBorder="1" applyAlignment="1">
      <alignment horizontal="left"/>
    </xf>
    <xf numFmtId="164" fontId="22" fillId="2" borderId="4" xfId="0" applyNumberFormat="1" applyFont="1" applyFill="1" applyBorder="1" applyAlignment="1">
      <alignment horizontal="left"/>
    </xf>
    <xf numFmtId="164" fontId="22" fillId="9" borderId="4" xfId="0" applyNumberFormat="1" applyFont="1" applyFill="1" applyBorder="1" applyAlignment="1">
      <alignment horizontal="left"/>
    </xf>
    <xf numFmtId="164" fontId="22" fillId="5" borderId="4" xfId="0" applyNumberFormat="1" applyFont="1" applyFill="1" applyBorder="1" applyAlignment="1">
      <alignment horizontal="left"/>
    </xf>
    <xf numFmtId="164" fontId="21" fillId="6" borderId="4" xfId="0" applyNumberFormat="1" applyFont="1" applyFill="1" applyBorder="1" applyAlignment="1">
      <alignment horizontal="left"/>
    </xf>
    <xf numFmtId="164" fontId="22" fillId="8" borderId="4" xfId="0" applyNumberFormat="1" applyFont="1" applyFill="1" applyBorder="1" applyAlignment="1">
      <alignment horizontal="left"/>
    </xf>
    <xf numFmtId="164" fontId="21" fillId="2" borderId="4" xfId="0" applyNumberFormat="1" applyFont="1" applyFill="1" applyBorder="1" applyAlignment="1">
      <alignment horizontal="left"/>
    </xf>
    <xf numFmtId="164" fontId="23" fillId="9" borderId="4" xfId="0" applyNumberFormat="1" applyFont="1" applyFill="1" applyBorder="1" applyAlignment="1">
      <alignment horizontal="left"/>
    </xf>
    <xf numFmtId="164" fontId="23" fillId="5" borderId="4" xfId="0" applyNumberFormat="1" applyFont="1" applyFill="1" applyBorder="1" applyAlignment="1">
      <alignment horizontal="left"/>
    </xf>
    <xf numFmtId="164" fontId="23" fillId="6" borderId="4" xfId="0" applyNumberFormat="1" applyFont="1" applyFill="1" applyBorder="1" applyAlignment="1">
      <alignment horizontal="left"/>
    </xf>
    <xf numFmtId="164" fontId="23" fillId="2" borderId="4" xfId="0" applyNumberFormat="1" applyFont="1" applyFill="1" applyBorder="1" applyAlignment="1">
      <alignment horizontal="left"/>
    </xf>
    <xf numFmtId="164" fontId="24" fillId="2" borderId="4" xfId="0" applyNumberFormat="1" applyFont="1" applyFill="1" applyBorder="1" applyAlignment="1">
      <alignment horizontal="left"/>
    </xf>
    <xf numFmtId="164" fontId="22" fillId="7" borderId="4" xfId="0" applyNumberFormat="1" applyFont="1" applyFill="1" applyBorder="1" applyAlignment="1">
      <alignment horizontal="left"/>
    </xf>
    <xf numFmtId="164" fontId="23" fillId="8" borderId="4" xfId="0" applyNumberFormat="1" applyFont="1" applyFill="1" applyBorder="1" applyAlignment="1">
      <alignment horizontal="left"/>
    </xf>
    <xf numFmtId="164" fontId="25" fillId="2" borderId="3" xfId="0" applyNumberFormat="1" applyFont="1" applyFill="1" applyBorder="1" applyAlignment="1">
      <alignment horizontal="left"/>
    </xf>
    <xf numFmtId="164" fontId="24" fillId="2" borderId="3" xfId="0" applyNumberFormat="1" applyFont="1" applyFill="1" applyBorder="1" applyAlignment="1">
      <alignment horizontal="left"/>
    </xf>
    <xf numFmtId="164" fontId="22" fillId="2" borderId="3" xfId="0" applyNumberFormat="1" applyFont="1" applyFill="1" applyBorder="1" applyAlignment="1">
      <alignment horizontal="left"/>
    </xf>
    <xf numFmtId="164" fontId="25" fillId="2" borderId="4" xfId="0" applyNumberFormat="1" applyFont="1" applyFill="1" applyBorder="1" applyAlignment="1">
      <alignment horizontal="left"/>
    </xf>
    <xf numFmtId="164" fontId="22" fillId="5" borderId="4" xfId="0" applyNumberFormat="1" applyFont="1" applyFill="1" applyBorder="1" applyAlignment="1">
      <alignment horizontal="left" vertical="center"/>
    </xf>
    <xf numFmtId="164" fontId="22" fillId="6" borderId="4" xfId="0" applyNumberFormat="1" applyFont="1" applyFill="1" applyBorder="1" applyAlignment="1">
      <alignment horizontal="left"/>
    </xf>
    <xf numFmtId="164" fontId="23" fillId="5" borderId="4" xfId="0" applyNumberFormat="1" applyFont="1" applyFill="1" applyBorder="1" applyAlignment="1">
      <alignment horizontal="left" vertical="center"/>
    </xf>
    <xf numFmtId="164" fontId="21" fillId="5" borderId="4" xfId="0" applyNumberFormat="1" applyFont="1" applyFill="1" applyBorder="1" applyAlignment="1">
      <alignment horizontal="left"/>
    </xf>
    <xf numFmtId="4" fontId="22" fillId="7" borderId="4" xfId="0" applyNumberFormat="1" applyFont="1" applyFill="1" applyBorder="1" applyAlignment="1">
      <alignment horizontal="center"/>
    </xf>
    <xf numFmtId="164" fontId="26" fillId="2" borderId="3" xfId="0" applyNumberFormat="1" applyFont="1" applyFill="1" applyBorder="1" applyAlignment="1">
      <alignment horizontal="left"/>
    </xf>
    <xf numFmtId="164" fontId="26" fillId="2" borderId="4" xfId="0" applyNumberFormat="1" applyFont="1" applyFill="1" applyBorder="1" applyAlignment="1">
      <alignment horizontal="left"/>
    </xf>
    <xf numFmtId="164" fontId="26" fillId="8" borderId="4" xfId="0" applyNumberFormat="1" applyFont="1" applyFill="1" applyBorder="1" applyAlignment="1">
      <alignment horizontal="left"/>
    </xf>
    <xf numFmtId="0" fontId="19" fillId="4" borderId="4" xfId="0" applyNumberFormat="1" applyFont="1" applyFill="1" applyBorder="1" applyAlignment="1" applyProtection="1">
      <alignment horizontal="left" vertical="center" wrapText="1"/>
    </xf>
    <xf numFmtId="0" fontId="19" fillId="2" borderId="4" xfId="0" applyNumberFormat="1" applyFont="1" applyFill="1" applyBorder="1" applyAlignment="1" applyProtection="1">
      <alignment horizontal="left" vertical="center" wrapText="1"/>
    </xf>
    <xf numFmtId="0" fontId="19" fillId="9" borderId="4" xfId="0" applyNumberFormat="1" applyFont="1" applyFill="1" applyBorder="1" applyAlignment="1" applyProtection="1">
      <alignment horizontal="left" vertical="center" wrapText="1"/>
    </xf>
    <xf numFmtId="0" fontId="19" fillId="5" borderId="4" xfId="0" applyNumberFormat="1" applyFont="1" applyFill="1" applyBorder="1" applyAlignment="1" applyProtection="1">
      <alignment horizontal="left" vertical="center" wrapText="1"/>
    </xf>
    <xf numFmtId="0" fontId="19" fillId="6" borderId="4" xfId="0" applyNumberFormat="1" applyFont="1" applyFill="1" applyBorder="1" applyAlignment="1" applyProtection="1">
      <alignment horizontal="left" vertical="center" wrapText="1"/>
    </xf>
    <xf numFmtId="0" fontId="19" fillId="8" borderId="4" xfId="0" applyNumberFormat="1" applyFont="1" applyFill="1" applyBorder="1" applyAlignment="1" applyProtection="1">
      <alignment horizontal="left" vertical="center" wrapText="1"/>
    </xf>
    <xf numFmtId="0" fontId="19" fillId="2" borderId="1" xfId="0" applyNumberFormat="1" applyFont="1" applyFill="1" applyBorder="1" applyAlignment="1" applyProtection="1">
      <alignment horizontal="left" vertical="center" wrapText="1"/>
    </xf>
    <xf numFmtId="0" fontId="19" fillId="2" borderId="2" xfId="0" applyNumberFormat="1" applyFont="1" applyFill="1" applyBorder="1" applyAlignment="1" applyProtection="1">
      <alignment horizontal="left" vertical="center" wrapText="1"/>
    </xf>
    <xf numFmtId="0" fontId="27" fillId="2" borderId="4" xfId="0" applyNumberFormat="1" applyFont="1" applyFill="1" applyBorder="1" applyAlignment="1" applyProtection="1">
      <alignment horizontal="left" vertical="center" wrapText="1"/>
    </xf>
    <xf numFmtId="0" fontId="19" fillId="9" borderId="3" xfId="0" applyNumberFormat="1" applyFont="1" applyFill="1" applyBorder="1" applyAlignment="1">
      <alignment horizontal="left"/>
    </xf>
    <xf numFmtId="0" fontId="19" fillId="7" borderId="4" xfId="0" applyNumberFormat="1" applyFont="1" applyFill="1" applyBorder="1" applyAlignment="1" applyProtection="1">
      <alignment horizontal="left" vertical="center" wrapText="1"/>
    </xf>
    <xf numFmtId="0" fontId="27" fillId="2" borderId="1" xfId="0" applyNumberFormat="1" applyFont="1" applyFill="1" applyBorder="1" applyAlignment="1" applyProtection="1">
      <alignment horizontal="left" vertical="center" wrapText="1"/>
    </xf>
    <xf numFmtId="0" fontId="27" fillId="0" borderId="2" xfId="0" applyNumberFormat="1" applyFont="1" applyBorder="1" applyAlignment="1">
      <alignment horizontal="left" vertical="center" wrapText="1"/>
    </xf>
    <xf numFmtId="0" fontId="27" fillId="0" borderId="4" xfId="0" applyNumberFormat="1" applyFont="1" applyBorder="1" applyAlignment="1">
      <alignment horizontal="left" vertical="center" wrapText="1"/>
    </xf>
    <xf numFmtId="0" fontId="27" fillId="2" borderId="2" xfId="0" applyNumberFormat="1" applyFont="1" applyFill="1" applyBorder="1" applyAlignment="1">
      <alignment horizontal="left" vertical="center" wrapText="1"/>
    </xf>
    <xf numFmtId="0" fontId="27" fillId="2" borderId="4" xfId="0" applyNumberFormat="1" applyFont="1" applyFill="1" applyBorder="1" applyAlignment="1">
      <alignment horizontal="left" vertical="center" wrapText="1"/>
    </xf>
    <xf numFmtId="0" fontId="19" fillId="0" borderId="2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0" fontId="27" fillId="2" borderId="2" xfId="0" applyNumberFormat="1" applyFont="1" applyFill="1" applyBorder="1" applyAlignment="1" applyProtection="1">
      <alignment horizontal="left" vertical="center" wrapText="1"/>
    </xf>
    <xf numFmtId="0" fontId="19" fillId="0" borderId="4" xfId="0" applyNumberFormat="1" applyFont="1" applyFill="1" applyBorder="1" applyAlignment="1" applyProtection="1">
      <alignment horizontal="left" vertical="center" wrapText="1"/>
    </xf>
    <xf numFmtId="0" fontId="19" fillId="0" borderId="2" xfId="0" applyNumberFormat="1" applyFont="1" applyBorder="1" applyAlignment="1">
      <alignment horizontal="left" vertical="center" wrapText="1"/>
    </xf>
    <xf numFmtId="0" fontId="19" fillId="0" borderId="4" xfId="0" applyNumberFormat="1" applyFont="1" applyBorder="1" applyAlignment="1">
      <alignment horizontal="left" vertical="center" wrapText="1"/>
    </xf>
    <xf numFmtId="0" fontId="27" fillId="2" borderId="1" xfId="0" applyNumberFormat="1" applyFont="1" applyFill="1" applyBorder="1" applyAlignment="1" applyProtection="1">
      <alignment horizontal="left" vertical="center" wrapText="1"/>
    </xf>
    <xf numFmtId="0" fontId="27" fillId="0" borderId="2" xfId="0" applyNumberFormat="1" applyFont="1" applyBorder="1" applyAlignment="1">
      <alignment horizontal="left" vertical="center" wrapText="1"/>
    </xf>
    <xf numFmtId="0" fontId="27" fillId="0" borderId="4" xfId="0" applyNumberFormat="1" applyFont="1" applyBorder="1" applyAlignment="1">
      <alignment horizontal="left" vertical="center" wrapText="1"/>
    </xf>
    <xf numFmtId="0" fontId="19" fillId="2" borderId="1" xfId="0" applyNumberFormat="1" applyFont="1" applyFill="1" applyBorder="1" applyAlignment="1" applyProtection="1">
      <alignment horizontal="left" vertical="center" wrapText="1"/>
    </xf>
    <xf numFmtId="0" fontId="19" fillId="6" borderId="4" xfId="0" applyNumberFormat="1" applyFont="1" applyFill="1" applyBorder="1" applyAlignment="1" applyProtection="1">
      <alignment horizontal="left" vertical="center" wrapText="1"/>
    </xf>
    <xf numFmtId="0" fontId="19" fillId="4" borderId="1" xfId="0" applyNumberFormat="1" applyFont="1" applyFill="1" applyBorder="1" applyAlignment="1" applyProtection="1">
      <alignment horizontal="center" vertical="center" wrapText="1"/>
    </xf>
    <xf numFmtId="0" fontId="27" fillId="4" borderId="2" xfId="0" applyNumberFormat="1" applyFont="1" applyFill="1" applyBorder="1" applyAlignment="1">
      <alignment horizontal="center" vertical="center" wrapText="1"/>
    </xf>
    <xf numFmtId="0" fontId="27" fillId="4" borderId="4" xfId="0" applyNumberFormat="1" applyFont="1" applyFill="1" applyBorder="1" applyAlignment="1">
      <alignment horizontal="center" vertical="center" wrapText="1"/>
    </xf>
    <xf numFmtId="0" fontId="19" fillId="2" borderId="4" xfId="0" applyNumberFormat="1" applyFont="1" applyFill="1" applyBorder="1" applyAlignment="1" applyProtection="1">
      <alignment horizontal="left" vertical="center" wrapText="1"/>
    </xf>
    <xf numFmtId="0" fontId="27" fillId="2" borderId="4" xfId="0" applyNumberFormat="1" applyFont="1" applyFill="1" applyBorder="1" applyAlignment="1" applyProtection="1">
      <alignment horizontal="left" vertical="center" wrapText="1"/>
    </xf>
    <xf numFmtId="0" fontId="19" fillId="8" borderId="4" xfId="0" applyNumberFormat="1" applyFont="1" applyFill="1" applyBorder="1" applyAlignment="1" applyProtection="1">
      <alignment horizontal="left" vertical="center" wrapText="1"/>
    </xf>
    <xf numFmtId="0" fontId="19" fillId="4" borderId="4" xfId="0" applyNumberFormat="1" applyFont="1" applyFill="1" applyBorder="1" applyAlignment="1" applyProtection="1">
      <alignment horizontal="center" vertical="center" wrapText="1"/>
    </xf>
    <xf numFmtId="0" fontId="28" fillId="0" borderId="3" xfId="0" applyFont="1" applyBorder="1" applyAlignment="1">
      <alignment horizontal="center"/>
    </xf>
    <xf numFmtId="164" fontId="25" fillId="9" borderId="4" xfId="0" applyNumberFormat="1" applyFont="1" applyFill="1" applyBorder="1" applyAlignment="1">
      <alignment horizontal="left"/>
    </xf>
    <xf numFmtId="165" fontId="16" fillId="2" borderId="3" xfId="0" applyNumberFormat="1" applyFont="1" applyFill="1" applyBorder="1" applyAlignment="1" applyProtection="1">
      <alignment horizontal="center" vertical="center" wrapText="1"/>
    </xf>
    <xf numFmtId="0" fontId="27" fillId="2" borderId="4" xfId="0" applyNumberFormat="1" applyFont="1" applyFill="1" applyBorder="1" applyAlignment="1" applyProtection="1">
      <alignment horizontal="left" vertical="center" wrapText="1"/>
    </xf>
    <xf numFmtId="0" fontId="19" fillId="2" borderId="1" xfId="0" applyNumberFormat="1" applyFont="1" applyFill="1" applyBorder="1" applyAlignment="1" applyProtection="1">
      <alignment horizontal="left" vertical="center" wrapText="1"/>
    </xf>
    <xf numFmtId="0" fontId="19" fillId="2" borderId="2" xfId="0" applyNumberFormat="1" applyFont="1" applyFill="1" applyBorder="1" applyAlignment="1" applyProtection="1">
      <alignment horizontal="left" vertical="center" wrapText="1"/>
    </xf>
    <xf numFmtId="0" fontId="19" fillId="2" borderId="4" xfId="0" applyNumberFormat="1" applyFont="1" applyFill="1" applyBorder="1" applyAlignment="1" applyProtection="1">
      <alignment horizontal="left" vertical="center" wrapText="1"/>
    </xf>
    <xf numFmtId="0" fontId="3" fillId="2" borderId="3" xfId="0" applyNumberFormat="1" applyFont="1" applyFill="1" applyBorder="1" applyAlignment="1">
      <alignment horizontal="center"/>
    </xf>
    <xf numFmtId="2" fontId="29" fillId="6" borderId="3" xfId="0" applyNumberFormat="1" applyFont="1" applyFill="1" applyBorder="1" applyAlignment="1" applyProtection="1">
      <alignment horizontal="center" vertical="center" wrapText="1"/>
    </xf>
    <xf numFmtId="2" fontId="29" fillId="6" borderId="4" xfId="0" applyNumberFormat="1" applyFont="1" applyFill="1" applyBorder="1" applyAlignment="1" applyProtection="1">
      <alignment horizontal="center" vertical="center" wrapText="1"/>
    </xf>
    <xf numFmtId="2" fontId="29" fillId="9" borderId="3" xfId="0" applyNumberFormat="1" applyFont="1" applyFill="1" applyBorder="1" applyAlignment="1" applyProtection="1">
      <alignment horizontal="center" vertical="center" wrapText="1"/>
    </xf>
    <xf numFmtId="2" fontId="29" fillId="9" borderId="4" xfId="0" applyNumberFormat="1" applyFont="1" applyFill="1" applyBorder="1" applyAlignment="1" applyProtection="1">
      <alignment horizontal="center" vertical="center" wrapText="1"/>
    </xf>
    <xf numFmtId="2" fontId="29" fillId="5" borderId="3" xfId="0" applyNumberFormat="1" applyFont="1" applyFill="1" applyBorder="1" applyAlignment="1" applyProtection="1">
      <alignment horizontal="center" vertical="center" wrapText="1"/>
    </xf>
    <xf numFmtId="2" fontId="29" fillId="5" borderId="4" xfId="0" applyNumberFormat="1" applyFont="1" applyFill="1" applyBorder="1" applyAlignment="1" applyProtection="1">
      <alignment horizontal="center" vertical="center" wrapText="1"/>
    </xf>
    <xf numFmtId="2" fontId="29" fillId="8" borderId="3" xfId="0" applyNumberFormat="1" applyFont="1" applyFill="1" applyBorder="1" applyAlignment="1" applyProtection="1">
      <alignment horizontal="center" vertical="center" wrapText="1"/>
    </xf>
    <xf numFmtId="2" fontId="29" fillId="8" borderId="4" xfId="0" applyNumberFormat="1" applyFont="1" applyFill="1" applyBorder="1" applyAlignment="1" applyProtection="1">
      <alignment horizontal="center" vertical="center" wrapText="1"/>
    </xf>
    <xf numFmtId="2" fontId="29" fillId="7" borderId="3" xfId="0" applyNumberFormat="1" applyFont="1" applyFill="1" applyBorder="1" applyAlignment="1" applyProtection="1">
      <alignment horizontal="center" vertical="center" wrapText="1"/>
    </xf>
    <xf numFmtId="2" fontId="29" fillId="7" borderId="4" xfId="0" applyNumberFormat="1" applyFont="1" applyFill="1" applyBorder="1" applyAlignment="1" applyProtection="1">
      <alignment horizontal="center" vertical="center" wrapText="1"/>
    </xf>
    <xf numFmtId="2" fontId="29" fillId="2" borderId="3" xfId="0" applyNumberFormat="1" applyFont="1" applyFill="1" applyBorder="1" applyAlignment="1" applyProtection="1">
      <alignment horizontal="center" vertical="center" wrapText="1"/>
    </xf>
    <xf numFmtId="2" fontId="29" fillId="2" borderId="4" xfId="0" applyNumberFormat="1" applyFont="1" applyFill="1" applyBorder="1" applyAlignment="1" applyProtection="1">
      <alignment horizontal="center" vertical="center" wrapText="1"/>
    </xf>
    <xf numFmtId="2" fontId="29" fillId="3" borderId="3" xfId="0" applyNumberFormat="1" applyFont="1" applyFill="1" applyBorder="1" applyAlignment="1" applyProtection="1">
      <alignment horizontal="center" vertical="center" wrapText="1"/>
    </xf>
    <xf numFmtId="2" fontId="29" fillId="3" borderId="4" xfId="0" applyNumberFormat="1" applyFont="1" applyFill="1" applyBorder="1" applyAlignment="1" applyProtection="1">
      <alignment horizontal="center" vertical="center" wrapText="1"/>
    </xf>
    <xf numFmtId="4" fontId="20" fillId="6" borderId="3" xfId="0" applyNumberFormat="1" applyFont="1" applyFill="1" applyBorder="1" applyAlignment="1">
      <alignment horizontal="center" vertical="center" wrapText="1"/>
    </xf>
    <xf numFmtId="0" fontId="19" fillId="3" borderId="4" xfId="0" applyNumberFormat="1" applyFont="1" applyFill="1" applyBorder="1" applyAlignment="1" applyProtection="1">
      <alignment horizontal="left" vertical="center" wrapText="1"/>
    </xf>
    <xf numFmtId="4" fontId="20" fillId="3" borderId="3" xfId="0" applyNumberFormat="1" applyFont="1" applyFill="1" applyBorder="1" applyAlignment="1">
      <alignment horizontal="center" vertical="center" wrapText="1"/>
    </xf>
    <xf numFmtId="2" fontId="29" fillId="11" borderId="3" xfId="0" applyNumberFormat="1" applyFont="1" applyFill="1" applyBorder="1" applyAlignment="1" applyProtection="1">
      <alignment horizontal="center" vertical="center" wrapText="1"/>
    </xf>
    <xf numFmtId="2" fontId="29" fillId="11" borderId="4" xfId="0" applyNumberFormat="1" applyFont="1" applyFill="1" applyBorder="1" applyAlignment="1" applyProtection="1">
      <alignment horizontal="center" vertical="center" wrapText="1"/>
    </xf>
    <xf numFmtId="0" fontId="30" fillId="0" borderId="0" xfId="0" applyFont="1"/>
    <xf numFmtId="0" fontId="28" fillId="4" borderId="3" xfId="0" applyFont="1" applyFill="1" applyBorder="1" applyAlignment="1">
      <alignment horizontal="center"/>
    </xf>
    <xf numFmtId="3" fontId="33" fillId="2" borderId="0" xfId="1" applyNumberFormat="1" applyFont="1" applyFill="1"/>
    <xf numFmtId="0" fontId="33" fillId="2" borderId="0" xfId="1" applyFont="1" applyFill="1" applyAlignment="1">
      <alignment horizontal="center"/>
    </xf>
    <xf numFmtId="0" fontId="1" fillId="4" borderId="3" xfId="0" applyFont="1" applyFill="1" applyBorder="1" applyAlignment="1">
      <alignment horizontal="center" vertical="center" wrapText="1"/>
    </xf>
    <xf numFmtId="4" fontId="34" fillId="4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8" fillId="2" borderId="3" xfId="0" quotePrefix="1" applyFont="1" applyFill="1" applyBorder="1" applyAlignment="1">
      <alignment horizontal="center" vertical="center"/>
    </xf>
    <xf numFmtId="3" fontId="35" fillId="2" borderId="1" xfId="1" applyNumberFormat="1" applyFont="1" applyFill="1" applyBorder="1" applyAlignment="1">
      <alignment horizontal="right" vertical="center" wrapText="1"/>
    </xf>
    <xf numFmtId="3" fontId="35" fillId="2" borderId="2" xfId="1" applyNumberFormat="1" applyFont="1" applyFill="1" applyBorder="1" applyAlignment="1">
      <alignment horizontal="right" vertical="center"/>
    </xf>
    <xf numFmtId="4" fontId="35" fillId="2" borderId="6" xfId="0" applyNumberFormat="1" applyFont="1" applyFill="1" applyBorder="1" applyAlignment="1" applyProtection="1">
      <alignment horizontal="center" vertical="center" wrapText="1"/>
    </xf>
    <xf numFmtId="0" fontId="35" fillId="2" borderId="7" xfId="0" applyNumberFormat="1" applyFont="1" applyFill="1" applyBorder="1" applyAlignment="1" applyProtection="1">
      <alignment horizontal="center" vertical="center" wrapText="1"/>
    </xf>
    <xf numFmtId="0" fontId="35" fillId="2" borderId="6" xfId="0" applyNumberFormat="1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49" fontId="36" fillId="2" borderId="8" xfId="1" applyNumberFormat="1" applyFont="1" applyFill="1" applyBorder="1" applyAlignment="1">
      <alignment horizontal="right" vertical="center"/>
    </xf>
    <xf numFmtId="49" fontId="36" fillId="2" borderId="9" xfId="1" applyNumberFormat="1" applyFont="1" applyFill="1" applyBorder="1" applyAlignment="1">
      <alignment vertical="center"/>
    </xf>
    <xf numFmtId="49" fontId="36" fillId="2" borderId="6" xfId="1" applyNumberFormat="1" applyFont="1" applyFill="1" applyBorder="1" applyAlignment="1">
      <alignment horizontal="right" vertical="center"/>
    </xf>
    <xf numFmtId="4" fontId="36" fillId="2" borderId="10" xfId="1" applyNumberFormat="1" applyFont="1" applyFill="1" applyBorder="1" applyAlignment="1">
      <alignment horizontal="right"/>
    </xf>
    <xf numFmtId="4" fontId="36" fillId="2" borderId="11" xfId="1" applyNumberFormat="1" applyFont="1" applyFill="1" applyBorder="1" applyAlignment="1">
      <alignment horizontal="right"/>
    </xf>
    <xf numFmtId="2" fontId="37" fillId="2" borderId="3" xfId="0" applyNumberFormat="1" applyFont="1" applyFill="1" applyBorder="1" applyAlignment="1" applyProtection="1">
      <alignment horizontal="center" vertical="center" wrapText="1"/>
    </xf>
    <xf numFmtId="2" fontId="37" fillId="2" borderId="4" xfId="0" applyNumberFormat="1" applyFont="1" applyFill="1" applyBorder="1" applyAlignment="1" applyProtection="1">
      <alignment horizontal="center" vertical="center" wrapText="1"/>
    </xf>
    <xf numFmtId="49" fontId="18" fillId="2" borderId="12" xfId="1" applyNumberFormat="1" applyFont="1" applyFill="1" applyBorder="1" applyAlignment="1">
      <alignment horizontal="right" vertical="center"/>
    </xf>
    <xf numFmtId="49" fontId="18" fillId="2" borderId="13" xfId="1" applyNumberFormat="1" applyFont="1" applyFill="1" applyBorder="1" applyAlignment="1">
      <alignment vertical="center"/>
    </xf>
    <xf numFmtId="4" fontId="18" fillId="2" borderId="14" xfId="1" applyNumberFormat="1" applyFont="1" applyFill="1" applyBorder="1" applyAlignment="1">
      <alignment horizontal="right" vertical="center"/>
    </xf>
    <xf numFmtId="4" fontId="18" fillId="2" borderId="15" xfId="1" applyNumberFormat="1" applyFont="1" applyFill="1" applyBorder="1" applyAlignment="1">
      <alignment horizontal="right" vertical="center"/>
    </xf>
    <xf numFmtId="49" fontId="18" fillId="2" borderId="16" xfId="1" applyNumberFormat="1" applyFont="1" applyFill="1" applyBorder="1" applyAlignment="1">
      <alignment horizontal="right" vertical="center"/>
    </xf>
    <xf numFmtId="49" fontId="18" fillId="2" borderId="17" xfId="1" applyNumberFormat="1" applyFont="1" applyFill="1" applyBorder="1" applyAlignment="1">
      <alignment vertical="center"/>
    </xf>
    <xf numFmtId="4" fontId="18" fillId="2" borderId="18" xfId="1" applyNumberFormat="1" applyFont="1" applyFill="1" applyBorder="1" applyAlignment="1">
      <alignment horizontal="right" vertical="center"/>
    </xf>
    <xf numFmtId="49" fontId="36" fillId="2" borderId="1" xfId="1" applyNumberFormat="1" applyFont="1" applyFill="1" applyBorder="1" applyAlignment="1">
      <alignment horizontal="right" vertical="center"/>
    </xf>
    <xf numFmtId="49" fontId="36" fillId="2" borderId="19" xfId="1" applyNumberFormat="1" applyFont="1" applyFill="1" applyBorder="1" applyAlignment="1">
      <alignment horizontal="right" vertical="center"/>
    </xf>
    <xf numFmtId="3" fontId="36" fillId="2" borderId="20" xfId="1" applyNumberFormat="1" applyFont="1" applyFill="1" applyBorder="1" applyAlignment="1">
      <alignment horizontal="right" vertical="center"/>
    </xf>
    <xf numFmtId="49" fontId="36" fillId="2" borderId="21" xfId="1" applyNumberFormat="1" applyFont="1" applyFill="1" applyBorder="1" applyAlignment="1">
      <alignment vertical="center"/>
    </xf>
    <xf numFmtId="4" fontId="36" fillId="2" borderId="19" xfId="1" applyNumberFormat="1" applyFont="1" applyFill="1" applyBorder="1" applyAlignment="1">
      <alignment horizontal="right"/>
    </xf>
    <xf numFmtId="4" fontId="36" fillId="2" borderId="20" xfId="1" applyNumberFormat="1" applyFont="1" applyFill="1" applyBorder="1" applyAlignment="1">
      <alignment horizontal="right"/>
    </xf>
    <xf numFmtId="49" fontId="18" fillId="2" borderId="22" xfId="1" applyNumberFormat="1" applyFont="1" applyFill="1" applyBorder="1" applyAlignment="1">
      <alignment vertical="center"/>
    </xf>
    <xf numFmtId="4" fontId="18" fillId="2" borderId="23" xfId="1" applyNumberFormat="1" applyFont="1" applyFill="1" applyBorder="1" applyAlignment="1">
      <alignment horizontal="right" vertical="center"/>
    </xf>
    <xf numFmtId="4" fontId="18" fillId="2" borderId="24" xfId="1" applyNumberFormat="1" applyFont="1" applyFill="1" applyBorder="1" applyAlignment="1">
      <alignment horizontal="right" vertical="center"/>
    </xf>
    <xf numFmtId="49" fontId="18" fillId="2" borderId="25" xfId="1" applyNumberFormat="1" applyFont="1" applyFill="1" applyBorder="1" applyAlignment="1">
      <alignment vertical="center"/>
    </xf>
    <xf numFmtId="49" fontId="36" fillId="2" borderId="4" xfId="1" applyNumberFormat="1" applyFont="1" applyFill="1" applyBorder="1" applyAlignment="1">
      <alignment horizontal="right" vertical="center"/>
    </xf>
    <xf numFmtId="3" fontId="36" fillId="2" borderId="8" xfId="1" applyNumberFormat="1" applyFont="1" applyFill="1" applyBorder="1" applyAlignment="1">
      <alignment horizontal="right" vertical="center"/>
    </xf>
    <xf numFmtId="4" fontId="36" fillId="2" borderId="19" xfId="1" applyNumberFormat="1" applyFont="1" applyFill="1" applyBorder="1" applyAlignment="1">
      <alignment horizontal="right" vertical="center"/>
    </xf>
    <xf numFmtId="4" fontId="36" fillId="2" borderId="20" xfId="1" applyNumberFormat="1" applyFont="1" applyFill="1" applyBorder="1" applyAlignment="1">
      <alignment horizontal="right" vertical="center"/>
    </xf>
    <xf numFmtId="4" fontId="18" fillId="2" borderId="26" xfId="1" applyNumberFormat="1" applyFont="1" applyFill="1" applyBorder="1" applyAlignment="1">
      <alignment horizontal="right" vertical="center"/>
    </xf>
    <xf numFmtId="2" fontId="36" fillId="2" borderId="20" xfId="1" applyNumberFormat="1" applyFont="1" applyFill="1" applyBorder="1" applyAlignment="1">
      <alignment horizontal="right" vertical="center"/>
    </xf>
    <xf numFmtId="3" fontId="36" fillId="2" borderId="8" xfId="1" applyNumberFormat="1" applyFont="1" applyFill="1" applyBorder="1" applyAlignment="1">
      <alignment horizontal="right"/>
    </xf>
    <xf numFmtId="3" fontId="36" fillId="2" borderId="20" xfId="1" applyNumberFormat="1" applyFont="1" applyFill="1" applyBorder="1" applyAlignment="1">
      <alignment horizontal="right"/>
    </xf>
    <xf numFmtId="49" fontId="36" fillId="2" borderId="21" xfId="1" applyNumberFormat="1" applyFont="1" applyFill="1" applyBorder="1" applyAlignment="1">
      <alignment horizontal="left" vertical="center" wrapText="1"/>
    </xf>
    <xf numFmtId="4" fontId="18" fillId="2" borderId="27" xfId="1" applyNumberFormat="1" applyFont="1" applyFill="1" applyBorder="1" applyAlignment="1">
      <alignment horizontal="right" vertical="center"/>
    </xf>
    <xf numFmtId="49" fontId="18" fillId="2" borderId="18" xfId="1" applyNumberFormat="1" applyFont="1" applyFill="1" applyBorder="1" applyAlignment="1">
      <alignment horizontal="right" vertical="center"/>
    </xf>
    <xf numFmtId="49" fontId="18" fillId="2" borderId="28" xfId="1" applyNumberFormat="1" applyFont="1" applyFill="1" applyBorder="1" applyAlignment="1">
      <alignment vertical="center"/>
    </xf>
    <xf numFmtId="3" fontId="36" fillId="2" borderId="29" xfId="1" applyNumberFormat="1" applyFont="1" applyFill="1" applyBorder="1" applyAlignment="1">
      <alignment horizontal="right"/>
    </xf>
    <xf numFmtId="4" fontId="36" fillId="2" borderId="23" xfId="1" applyNumberFormat="1" applyFont="1" applyFill="1" applyBorder="1" applyAlignment="1">
      <alignment horizontal="right"/>
    </xf>
    <xf numFmtId="4" fontId="36" fillId="2" borderId="24" xfId="1" applyNumberFormat="1" applyFont="1" applyFill="1" applyBorder="1" applyAlignment="1">
      <alignment horizontal="right"/>
    </xf>
    <xf numFmtId="3" fontId="36" fillId="2" borderId="30" xfId="1" applyNumberFormat="1" applyFont="1" applyFill="1" applyBorder="1" applyAlignment="1">
      <alignment horizontal="right"/>
    </xf>
    <xf numFmtId="4" fontId="18" fillId="2" borderId="31" xfId="1" applyNumberFormat="1" applyFont="1" applyFill="1" applyBorder="1" applyAlignment="1">
      <alignment horizontal="right"/>
    </xf>
    <xf numFmtId="4" fontId="18" fillId="2" borderId="32" xfId="1" applyNumberFormat="1" applyFont="1" applyFill="1" applyBorder="1" applyAlignment="1">
      <alignment horizontal="right"/>
    </xf>
    <xf numFmtId="3" fontId="36" fillId="2" borderId="33" xfId="1" applyNumberFormat="1" applyFont="1" applyFill="1" applyBorder="1" applyAlignment="1">
      <alignment horizontal="center"/>
    </xf>
    <xf numFmtId="3" fontId="36" fillId="2" borderId="34" xfId="1" applyNumberFormat="1" applyFont="1" applyFill="1" applyBorder="1" applyAlignment="1">
      <alignment horizontal="center"/>
    </xf>
    <xf numFmtId="4" fontId="18" fillId="0" borderId="18" xfId="1" applyNumberFormat="1" applyFont="1" applyBorder="1" applyAlignment="1">
      <alignment horizontal="right"/>
    </xf>
    <xf numFmtId="3" fontId="18" fillId="0" borderId="27" xfId="1" applyNumberFormat="1" applyFont="1" applyBorder="1" applyAlignment="1">
      <alignment horizontal="right"/>
    </xf>
    <xf numFmtId="3" fontId="36" fillId="2" borderId="29" xfId="1" applyNumberFormat="1" applyFont="1" applyFill="1" applyBorder="1" applyAlignment="1">
      <alignment horizontal="center"/>
    </xf>
    <xf numFmtId="3" fontId="36" fillId="2" borderId="35" xfId="1" applyNumberFormat="1" applyFont="1" applyFill="1" applyBorder="1" applyAlignment="1">
      <alignment horizontal="center"/>
    </xf>
    <xf numFmtId="4" fontId="36" fillId="0" borderId="36" xfId="1" applyNumberFormat="1" applyFont="1" applyBorder="1" applyAlignment="1">
      <alignment horizontal="right"/>
    </xf>
    <xf numFmtId="4" fontId="36" fillId="0" borderId="37" xfId="1" applyNumberFormat="1" applyFont="1" applyBorder="1" applyAlignment="1">
      <alignment horizontal="right"/>
    </xf>
    <xf numFmtId="3" fontId="38" fillId="2" borderId="34" xfId="1" applyNumberFormat="1" applyFont="1" applyFill="1" applyBorder="1" applyAlignment="1">
      <alignment horizontal="left"/>
    </xf>
    <xf numFmtId="4" fontId="38" fillId="0" borderId="37" xfId="1" applyNumberFormat="1" applyFont="1" applyBorder="1" applyAlignment="1">
      <alignment horizontal="right"/>
    </xf>
    <xf numFmtId="3" fontId="36" fillId="2" borderId="34" xfId="1" applyNumberFormat="1" applyFont="1" applyFill="1" applyBorder="1" applyAlignment="1">
      <alignment horizontal="left"/>
    </xf>
    <xf numFmtId="0" fontId="12" fillId="0" borderId="0" xfId="0" applyNumberFormat="1" applyFont="1" applyAlignment="1">
      <alignment vertical="center" wrapText="1"/>
    </xf>
    <xf numFmtId="164" fontId="16" fillId="0" borderId="0" xfId="0" applyNumberFormat="1" applyFont="1" applyFill="1" applyBorder="1" applyAlignment="1" applyProtection="1">
      <alignment horizontal="center" vertical="center" wrapText="1"/>
    </xf>
    <xf numFmtId="3" fontId="10" fillId="4" borderId="1" xfId="0" quotePrefix="1" applyNumberFormat="1" applyFont="1" applyFill="1" applyBorder="1" applyAlignment="1">
      <alignment horizontal="center"/>
    </xf>
    <xf numFmtId="4" fontId="10" fillId="4" borderId="1" xfId="0" quotePrefix="1" applyNumberFormat="1" applyFont="1" applyFill="1" applyBorder="1" applyAlignment="1">
      <alignment horizontal="center"/>
    </xf>
    <xf numFmtId="164" fontId="6" fillId="3" borderId="3" xfId="0" applyNumberFormat="1" applyFont="1" applyFill="1" applyBorder="1" applyAlignment="1">
      <alignment horizontal="center"/>
    </xf>
    <xf numFmtId="0" fontId="13" fillId="0" borderId="0" xfId="0" applyNumberFormat="1" applyFont="1" applyFill="1" applyBorder="1" applyAlignment="1" applyProtection="1">
      <alignment wrapText="1"/>
    </xf>
    <xf numFmtId="0" fontId="14" fillId="0" borderId="0" xfId="0" applyNumberFormat="1" applyFont="1" applyFill="1" applyBorder="1" applyAlignment="1" applyProtection="1">
      <alignment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6" fillId="3" borderId="4" xfId="0" applyNumberFormat="1" applyFont="1" applyFill="1" applyBorder="1" applyAlignment="1" applyProtection="1">
      <alignment horizontal="left" vertical="center" wrapText="1"/>
    </xf>
    <xf numFmtId="0" fontId="10" fillId="3" borderId="1" xfId="0" applyNumberFormat="1" applyFont="1" applyFill="1" applyBorder="1" applyAlignment="1" applyProtection="1">
      <alignment horizontal="left" vertical="center" wrapText="1"/>
    </xf>
    <xf numFmtId="0" fontId="10" fillId="3" borderId="2" xfId="0" applyNumberFormat="1" applyFont="1" applyFill="1" applyBorder="1" applyAlignment="1" applyProtection="1">
      <alignment horizontal="left" vertical="center" wrapText="1"/>
    </xf>
    <xf numFmtId="0" fontId="10" fillId="3" borderId="4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vertical="center" wrapText="1"/>
    </xf>
    <xf numFmtId="0" fontId="12" fillId="0" borderId="0" xfId="0" applyFont="1" applyAlignment="1">
      <alignment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9" fillId="0" borderId="2" xfId="0" applyNumberFormat="1" applyFont="1" applyFill="1" applyBorder="1" applyAlignment="1" applyProtection="1">
      <alignment vertical="center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10" fillId="0" borderId="1" xfId="0" quotePrefix="1" applyNumberFormat="1" applyFont="1" applyFill="1" applyBorder="1" applyAlignment="1">
      <alignment horizontal="left" vertical="center"/>
    </xf>
    <xf numFmtId="0" fontId="10" fillId="0" borderId="1" xfId="0" quotePrefix="1" applyNumberFormat="1" applyFont="1" applyFill="1" applyBorder="1" applyAlignment="1" applyProtection="1">
      <alignment horizontal="left" vertical="center" wrapText="1"/>
    </xf>
    <xf numFmtId="0" fontId="10" fillId="0" borderId="1" xfId="0" quotePrefix="1" applyNumberFormat="1" applyFont="1" applyBorder="1" applyAlignment="1">
      <alignment horizontal="left" vertical="center"/>
    </xf>
    <xf numFmtId="0" fontId="10" fillId="3" borderId="1" xfId="0" quotePrefix="1" applyNumberFormat="1" applyFont="1" applyFill="1" applyBorder="1" applyAlignment="1" applyProtection="1">
      <alignment horizontal="left" vertical="center" wrapText="1"/>
    </xf>
    <xf numFmtId="0" fontId="12" fillId="0" borderId="0" xfId="0" applyNumberFormat="1" applyFont="1" applyAlignment="1">
      <alignment wrapText="1"/>
    </xf>
    <xf numFmtId="0" fontId="6" fillId="4" borderId="1" xfId="0" applyNumberFormat="1" applyFont="1" applyFill="1" applyBorder="1" applyAlignment="1" applyProtection="1">
      <alignment horizontal="left" vertical="center" wrapText="1"/>
    </xf>
    <xf numFmtId="0" fontId="6" fillId="4" borderId="2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10" fillId="0" borderId="2" xfId="0" applyNumberFormat="1" applyFont="1" applyFill="1" applyBorder="1" applyAlignment="1" applyProtection="1">
      <alignment horizontal="left" vertical="center" wrapText="1"/>
    </xf>
    <xf numFmtId="0" fontId="10" fillId="0" borderId="4" xfId="0" applyNumberFormat="1" applyFont="1" applyFill="1" applyBorder="1" applyAlignment="1" applyProtection="1">
      <alignment horizontal="left" vertical="center" wrapText="1"/>
    </xf>
    <xf numFmtId="0" fontId="12" fillId="0" borderId="0" xfId="0" applyNumberFormat="1" applyFont="1" applyAlignment="1">
      <alignment vertical="center" wrapText="1"/>
    </xf>
    <xf numFmtId="164" fontId="16" fillId="0" borderId="0" xfId="0" applyNumberFormat="1" applyFont="1" applyFill="1" applyBorder="1" applyAlignment="1" applyProtection="1">
      <alignment horizontal="center" vertical="center" wrapText="1"/>
    </xf>
    <xf numFmtId="164" fontId="18" fillId="0" borderId="0" xfId="0" applyNumberFormat="1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9" fillId="6" borderId="1" xfId="0" applyNumberFormat="1" applyFont="1" applyFill="1" applyBorder="1" applyAlignment="1" applyProtection="1">
      <alignment horizontal="left" vertical="center" wrapText="1"/>
    </xf>
    <xf numFmtId="0" fontId="19" fillId="6" borderId="2" xfId="0" applyNumberFormat="1" applyFont="1" applyFill="1" applyBorder="1" applyAlignment="1" applyProtection="1">
      <alignment horizontal="left" vertical="center" wrapText="1"/>
    </xf>
    <xf numFmtId="0" fontId="19" fillId="6" borderId="4" xfId="0" applyNumberFormat="1" applyFont="1" applyFill="1" applyBorder="1" applyAlignment="1" applyProtection="1">
      <alignment horizontal="left" vertical="center" wrapText="1"/>
    </xf>
    <xf numFmtId="0" fontId="27" fillId="2" borderId="1" xfId="0" applyNumberFormat="1" applyFont="1" applyFill="1" applyBorder="1" applyAlignment="1" applyProtection="1">
      <alignment horizontal="left" vertical="center" wrapText="1"/>
    </xf>
    <xf numFmtId="0" fontId="27" fillId="0" borderId="2" xfId="0" applyNumberFormat="1" applyFont="1" applyBorder="1" applyAlignment="1">
      <alignment horizontal="left" vertical="center" wrapText="1"/>
    </xf>
    <xf numFmtId="0" fontId="27" fillId="0" borderId="4" xfId="0" applyNumberFormat="1" applyFont="1" applyBorder="1" applyAlignment="1">
      <alignment horizontal="left" vertical="center" wrapText="1"/>
    </xf>
    <xf numFmtId="0" fontId="19" fillId="2" borderId="1" xfId="0" applyNumberFormat="1" applyFont="1" applyFill="1" applyBorder="1" applyAlignment="1" applyProtection="1">
      <alignment horizontal="left" vertical="center" wrapText="1"/>
    </xf>
    <xf numFmtId="0" fontId="19" fillId="9" borderId="1" xfId="0" applyNumberFormat="1" applyFont="1" applyFill="1" applyBorder="1" applyAlignment="1" applyProtection="1">
      <alignment horizontal="left" vertical="center" wrapText="1"/>
    </xf>
    <xf numFmtId="0" fontId="27" fillId="9" borderId="2" xfId="0" applyNumberFormat="1" applyFont="1" applyFill="1" applyBorder="1" applyAlignment="1">
      <alignment horizontal="left" vertical="center" wrapText="1"/>
    </xf>
    <xf numFmtId="0" fontId="27" fillId="9" borderId="4" xfId="0" applyNumberFormat="1" applyFont="1" applyFill="1" applyBorder="1" applyAlignment="1">
      <alignment horizontal="left" vertical="center" wrapText="1"/>
    </xf>
    <xf numFmtId="0" fontId="19" fillId="5" borderId="1" xfId="0" applyNumberFormat="1" applyFont="1" applyFill="1" applyBorder="1" applyAlignment="1" applyProtection="1">
      <alignment horizontal="left" vertical="center" wrapText="1"/>
    </xf>
    <xf numFmtId="0" fontId="27" fillId="5" borderId="2" xfId="0" applyNumberFormat="1" applyFont="1" applyFill="1" applyBorder="1" applyAlignment="1">
      <alignment horizontal="left" vertical="center" wrapText="1"/>
    </xf>
    <xf numFmtId="0" fontId="27" fillId="5" borderId="4" xfId="0" applyNumberFormat="1" applyFont="1" applyFill="1" applyBorder="1" applyAlignment="1">
      <alignment horizontal="left" vertical="center" wrapText="1"/>
    </xf>
    <xf numFmtId="0" fontId="19" fillId="8" borderId="1" xfId="0" applyNumberFormat="1" applyFont="1" applyFill="1" applyBorder="1" applyAlignment="1" applyProtection="1">
      <alignment horizontal="left" vertical="center" wrapText="1"/>
    </xf>
    <xf numFmtId="0" fontId="27" fillId="8" borderId="2" xfId="0" applyNumberFormat="1" applyFont="1" applyFill="1" applyBorder="1" applyAlignment="1">
      <alignment horizontal="left" vertical="center" wrapText="1"/>
    </xf>
    <xf numFmtId="0" fontId="27" fillId="8" borderId="4" xfId="0" applyNumberFormat="1" applyFont="1" applyFill="1" applyBorder="1" applyAlignment="1">
      <alignment horizontal="left" vertical="center" wrapText="1"/>
    </xf>
    <xf numFmtId="0" fontId="19" fillId="8" borderId="2" xfId="0" applyNumberFormat="1" applyFont="1" applyFill="1" applyBorder="1" applyAlignment="1">
      <alignment horizontal="left" vertical="center" wrapText="1"/>
    </xf>
    <xf numFmtId="0" fontId="19" fillId="8" borderId="4" xfId="0" applyNumberFormat="1" applyFont="1" applyFill="1" applyBorder="1" applyAlignment="1">
      <alignment horizontal="left" vertical="center" wrapText="1"/>
    </xf>
    <xf numFmtId="0" fontId="27" fillId="2" borderId="2" xfId="0" applyNumberFormat="1" applyFont="1" applyFill="1" applyBorder="1" applyAlignment="1" applyProtection="1">
      <alignment horizontal="left" vertical="center" wrapText="1"/>
    </xf>
    <xf numFmtId="0" fontId="27" fillId="2" borderId="4" xfId="0" applyNumberFormat="1" applyFont="1" applyFill="1" applyBorder="1" applyAlignment="1" applyProtection="1">
      <alignment horizontal="left" vertical="center" wrapText="1"/>
    </xf>
    <xf numFmtId="0" fontId="19" fillId="7" borderId="1" xfId="0" applyNumberFormat="1" applyFont="1" applyFill="1" applyBorder="1" applyAlignment="1" applyProtection="1">
      <alignment horizontal="left" vertical="center" wrapText="1"/>
    </xf>
    <xf numFmtId="0" fontId="19" fillId="7" borderId="2" xfId="0" applyNumberFormat="1" applyFont="1" applyFill="1" applyBorder="1" applyAlignment="1">
      <alignment horizontal="left" vertical="center" wrapText="1"/>
    </xf>
    <xf numFmtId="0" fontId="19" fillId="7" borderId="4" xfId="0" applyNumberFormat="1" applyFont="1" applyFill="1" applyBorder="1" applyAlignment="1">
      <alignment horizontal="left" vertical="center" wrapText="1"/>
    </xf>
    <xf numFmtId="0" fontId="19" fillId="4" borderId="1" xfId="0" applyNumberFormat="1" applyFont="1" applyFill="1" applyBorder="1" applyAlignment="1" applyProtection="1">
      <alignment horizontal="center" vertical="center" wrapText="1"/>
    </xf>
    <xf numFmtId="0" fontId="27" fillId="4" borderId="2" xfId="0" applyNumberFormat="1" applyFont="1" applyFill="1" applyBorder="1" applyAlignment="1">
      <alignment horizontal="center" vertical="center" wrapText="1"/>
    </xf>
    <xf numFmtId="0" fontId="27" fillId="4" borderId="4" xfId="0" applyNumberFormat="1" applyFont="1" applyFill="1" applyBorder="1" applyAlignment="1">
      <alignment horizontal="center" vertical="center" wrapText="1"/>
    </xf>
    <xf numFmtId="0" fontId="19" fillId="2" borderId="2" xfId="0" applyNumberFormat="1" applyFont="1" applyFill="1" applyBorder="1" applyAlignment="1" applyProtection="1">
      <alignment horizontal="left" vertical="center" wrapText="1"/>
    </xf>
    <xf numFmtId="0" fontId="19" fillId="2" borderId="4" xfId="0" applyNumberFormat="1" applyFont="1" applyFill="1" applyBorder="1" applyAlignment="1" applyProtection="1">
      <alignment horizontal="left" vertical="center" wrapText="1"/>
    </xf>
    <xf numFmtId="0" fontId="27" fillId="7" borderId="2" xfId="0" applyNumberFormat="1" applyFont="1" applyFill="1" applyBorder="1" applyAlignment="1">
      <alignment horizontal="left" vertical="center" wrapText="1"/>
    </xf>
    <xf numFmtId="0" fontId="27" fillId="7" borderId="4" xfId="0" applyNumberFormat="1" applyFont="1" applyFill="1" applyBorder="1" applyAlignment="1">
      <alignment horizontal="left" vertical="center" wrapText="1"/>
    </xf>
    <xf numFmtId="0" fontId="19" fillId="8" borderId="2" xfId="0" applyNumberFormat="1" applyFont="1" applyFill="1" applyBorder="1" applyAlignment="1" applyProtection="1">
      <alignment horizontal="left" vertical="center" wrapText="1"/>
    </xf>
    <xf numFmtId="0" fontId="19" fillId="8" borderId="4" xfId="0" applyNumberFormat="1" applyFont="1" applyFill="1" applyBorder="1" applyAlignment="1" applyProtection="1">
      <alignment horizontal="left" vertical="center" wrapText="1"/>
    </xf>
    <xf numFmtId="0" fontId="19" fillId="9" borderId="2" xfId="0" applyNumberFormat="1" applyFont="1" applyFill="1" applyBorder="1" applyAlignment="1">
      <alignment horizontal="left" vertical="center" wrapText="1"/>
    </xf>
    <xf numFmtId="0" fontId="19" fillId="9" borderId="4" xfId="0" applyNumberFormat="1" applyFont="1" applyFill="1" applyBorder="1" applyAlignment="1">
      <alignment horizontal="left" vertical="center" wrapText="1"/>
    </xf>
    <xf numFmtId="0" fontId="19" fillId="5" borderId="2" xfId="0" applyNumberFormat="1" applyFont="1" applyFill="1" applyBorder="1" applyAlignment="1" applyProtection="1">
      <alignment horizontal="left" vertical="center" wrapText="1"/>
    </xf>
    <xf numFmtId="0" fontId="19" fillId="5" borderId="4" xfId="0" applyNumberFormat="1" applyFont="1" applyFill="1" applyBorder="1" applyAlignment="1" applyProtection="1">
      <alignment horizontal="left" vertical="center" wrapText="1"/>
    </xf>
    <xf numFmtId="0" fontId="19" fillId="7" borderId="2" xfId="0" applyFont="1" applyFill="1" applyBorder="1" applyAlignment="1">
      <alignment horizontal="left" vertical="center" wrapText="1"/>
    </xf>
    <xf numFmtId="0" fontId="19" fillId="7" borderId="4" xfId="0" applyFont="1" applyFill="1" applyBorder="1" applyAlignment="1">
      <alignment horizontal="left" vertical="center" wrapText="1"/>
    </xf>
    <xf numFmtId="0" fontId="27" fillId="0" borderId="2" xfId="0" applyFont="1" applyBorder="1" applyAlignment="1">
      <alignment horizontal="left" vertical="center" wrapText="1"/>
    </xf>
    <xf numFmtId="0" fontId="27" fillId="0" borderId="4" xfId="0" applyFont="1" applyBorder="1" applyAlignment="1">
      <alignment horizontal="left" vertical="center" wrapText="1"/>
    </xf>
    <xf numFmtId="0" fontId="27" fillId="2" borderId="2" xfId="0" applyNumberFormat="1" applyFont="1" applyFill="1" applyBorder="1" applyAlignment="1">
      <alignment horizontal="left" vertical="center" wrapText="1"/>
    </xf>
    <xf numFmtId="0" fontId="27" fillId="2" borderId="4" xfId="0" applyNumberFormat="1" applyFont="1" applyFill="1" applyBorder="1" applyAlignment="1">
      <alignment horizontal="left" vertical="center" wrapText="1"/>
    </xf>
    <xf numFmtId="3" fontId="32" fillId="2" borderId="0" xfId="1" applyNumberFormat="1" applyFont="1" applyFill="1" applyAlignment="1">
      <alignment horizontal="center" vertical="center"/>
    </xf>
    <xf numFmtId="164" fontId="6" fillId="4" borderId="2" xfId="0" applyNumberFormat="1" applyFont="1" applyFill="1" applyBorder="1" applyAlignment="1" applyProtection="1">
      <alignment horizontal="center" wrapText="1"/>
    </xf>
    <xf numFmtId="3" fontId="6" fillId="4" borderId="1" xfId="0" quotePrefix="1" applyNumberFormat="1" applyFont="1" applyFill="1" applyBorder="1" applyAlignment="1">
      <alignment horizontal="center"/>
    </xf>
    <xf numFmtId="4" fontId="6" fillId="4" borderId="3" xfId="0" quotePrefix="1" applyNumberFormat="1" applyFont="1" applyFill="1" applyBorder="1" applyAlignment="1">
      <alignment horizontal="center"/>
    </xf>
    <xf numFmtId="3" fontId="10" fillId="3" borderId="1" xfId="0" quotePrefix="1" applyNumberFormat="1" applyFont="1" applyFill="1" applyBorder="1" applyAlignment="1">
      <alignment horizontal="center"/>
    </xf>
    <xf numFmtId="4" fontId="22" fillId="6" borderId="3" xfId="0" applyNumberFormat="1" applyFont="1" applyFill="1" applyBorder="1" applyAlignment="1">
      <alignment horizontal="center" vertical="center" wrapText="1"/>
    </xf>
    <xf numFmtId="2" fontId="40" fillId="5" borderId="3" xfId="0" applyNumberFormat="1" applyFont="1" applyFill="1" applyBorder="1" applyAlignment="1" applyProtection="1">
      <alignment horizontal="center" vertical="center" wrapText="1"/>
    </xf>
    <xf numFmtId="2" fontId="40" fillId="5" borderId="4" xfId="0" applyNumberFormat="1" applyFont="1" applyFill="1" applyBorder="1" applyAlignment="1" applyProtection="1">
      <alignment horizontal="center" vertical="center" wrapText="1"/>
    </xf>
    <xf numFmtId="2" fontId="40" fillId="2" borderId="3" xfId="0" applyNumberFormat="1" applyFont="1" applyFill="1" applyBorder="1" applyAlignment="1" applyProtection="1">
      <alignment horizontal="center" vertical="center" wrapText="1"/>
    </xf>
    <xf numFmtId="2" fontId="40" fillId="2" borderId="4" xfId="0" applyNumberFormat="1" applyFont="1" applyFill="1" applyBorder="1" applyAlignment="1" applyProtection="1">
      <alignment horizontal="center" vertical="center" wrapText="1"/>
    </xf>
    <xf numFmtId="164" fontId="22" fillId="6" borderId="3" xfId="0" applyNumberFormat="1" applyFont="1" applyFill="1" applyBorder="1" applyAlignment="1" applyProtection="1">
      <alignment horizontal="center" vertical="center" wrapText="1"/>
    </xf>
    <xf numFmtId="164" fontId="22" fillId="6" borderId="4" xfId="0" applyNumberFormat="1" applyFont="1" applyFill="1" applyBorder="1" applyAlignment="1" applyProtection="1">
      <alignment horizontal="center" vertical="center" wrapText="1"/>
    </xf>
    <xf numFmtId="0" fontId="22" fillId="6" borderId="4" xfId="0" applyNumberFormat="1" applyFont="1" applyFill="1" applyBorder="1" applyAlignment="1" applyProtection="1">
      <alignment horizontal="left" vertical="center" wrapText="1"/>
    </xf>
    <xf numFmtId="164" fontId="22" fillId="2" borderId="3" xfId="0" applyNumberFormat="1" applyFont="1" applyFill="1" applyBorder="1" applyAlignment="1" applyProtection="1">
      <alignment horizontal="left" vertical="center" wrapText="1"/>
    </xf>
    <xf numFmtId="164" fontId="25" fillId="6" borderId="4" xfId="0" applyNumberFormat="1" applyFont="1" applyFill="1" applyBorder="1" applyAlignment="1" applyProtection="1">
      <alignment horizontal="right" vertical="center" wrapText="1"/>
    </xf>
    <xf numFmtId="2" fontId="41" fillId="6" borderId="3" xfId="0" applyNumberFormat="1" applyFont="1" applyFill="1" applyBorder="1" applyAlignment="1" applyProtection="1">
      <alignment horizontal="center" vertical="center" wrapText="1"/>
    </xf>
    <xf numFmtId="2" fontId="41" fillId="6" borderId="4" xfId="0" applyNumberFormat="1" applyFont="1" applyFill="1" applyBorder="1" applyAlignment="1" applyProtection="1">
      <alignment horizontal="center" vertical="center" wrapText="1"/>
    </xf>
    <xf numFmtId="1" fontId="22" fillId="7" borderId="3" xfId="0" applyNumberFormat="1" applyFont="1" applyFill="1" applyBorder="1" applyAlignment="1" applyProtection="1">
      <alignment horizontal="left" vertical="center" wrapText="1"/>
    </xf>
    <xf numFmtId="164" fontId="22" fillId="7" borderId="3" xfId="0" applyNumberFormat="1" applyFont="1" applyFill="1" applyBorder="1" applyAlignment="1" applyProtection="1">
      <alignment horizontal="left" vertical="center" wrapText="1"/>
    </xf>
    <xf numFmtId="164" fontId="22" fillId="7" borderId="3" xfId="0" applyNumberFormat="1" applyFont="1" applyFill="1" applyBorder="1" applyAlignment="1" applyProtection="1">
      <alignment horizontal="right" vertical="center" wrapText="1"/>
    </xf>
    <xf numFmtId="2" fontId="41" fillId="7" borderId="3" xfId="0" applyNumberFormat="1" applyFont="1" applyFill="1" applyBorder="1" applyAlignment="1" applyProtection="1">
      <alignment horizontal="center" vertical="center" wrapText="1"/>
    </xf>
    <xf numFmtId="2" fontId="41" fillId="7" borderId="4" xfId="0" applyNumberFormat="1" applyFont="1" applyFill="1" applyBorder="1" applyAlignment="1" applyProtection="1">
      <alignment horizontal="center" vertical="center" wrapText="1"/>
    </xf>
    <xf numFmtId="164" fontId="22" fillId="5" borderId="3" xfId="0" applyNumberFormat="1" applyFont="1" applyFill="1" applyBorder="1" applyAlignment="1" applyProtection="1">
      <alignment horizontal="left" vertical="center" wrapText="1"/>
    </xf>
    <xf numFmtId="1" fontId="21" fillId="5" borderId="3" xfId="0" applyNumberFormat="1" applyFont="1" applyFill="1" applyBorder="1" applyAlignment="1" applyProtection="1">
      <alignment horizontal="left" vertical="center" wrapText="1"/>
    </xf>
    <xf numFmtId="164" fontId="21" fillId="5" borderId="3" xfId="0" applyNumberFormat="1" applyFont="1" applyFill="1" applyBorder="1" applyAlignment="1" applyProtection="1">
      <alignment horizontal="left" vertical="center" wrapText="1"/>
    </xf>
    <xf numFmtId="164" fontId="22" fillId="5" borderId="3" xfId="0" applyNumberFormat="1" applyFont="1" applyFill="1" applyBorder="1" applyAlignment="1" applyProtection="1">
      <alignment horizontal="right" vertical="center" wrapText="1"/>
    </xf>
    <xf numFmtId="2" fontId="41" fillId="5" borderId="3" xfId="0" applyNumberFormat="1" applyFont="1" applyFill="1" applyBorder="1" applyAlignment="1" applyProtection="1">
      <alignment horizontal="center" vertical="center" wrapText="1"/>
    </xf>
    <xf numFmtId="2" fontId="41" fillId="5" borderId="4" xfId="0" applyNumberFormat="1" applyFont="1" applyFill="1" applyBorder="1" applyAlignment="1" applyProtection="1">
      <alignment horizontal="center" vertical="center" wrapText="1"/>
    </xf>
    <xf numFmtId="1" fontId="22" fillId="2" borderId="3" xfId="0" applyNumberFormat="1" applyFont="1" applyFill="1" applyBorder="1" applyAlignment="1" applyProtection="1">
      <alignment horizontal="left" vertical="center" wrapText="1"/>
    </xf>
    <xf numFmtId="0" fontId="22" fillId="2" borderId="3" xfId="0" applyNumberFormat="1" applyFont="1" applyFill="1" applyBorder="1" applyAlignment="1" applyProtection="1">
      <alignment horizontal="left" vertical="center" wrapText="1"/>
    </xf>
    <xf numFmtId="164" fontId="22" fillId="2" borderId="3" xfId="0" applyNumberFormat="1" applyFont="1" applyFill="1" applyBorder="1" applyAlignment="1" applyProtection="1">
      <alignment horizontal="right" vertical="center" wrapText="1"/>
    </xf>
    <xf numFmtId="2" fontId="41" fillId="2" borderId="3" xfId="0" applyNumberFormat="1" applyFont="1" applyFill="1" applyBorder="1" applyAlignment="1" applyProtection="1">
      <alignment horizontal="center" vertical="center" wrapText="1"/>
    </xf>
    <xf numFmtId="2" fontId="41" fillId="2" borderId="4" xfId="0" applyNumberFormat="1" applyFont="1" applyFill="1" applyBorder="1" applyAlignment="1" applyProtection="1">
      <alignment horizontal="center" vertical="center" wrapText="1"/>
    </xf>
    <xf numFmtId="1" fontId="21" fillId="2" borderId="3" xfId="0" applyNumberFormat="1" applyFont="1" applyFill="1" applyBorder="1" applyAlignment="1" applyProtection="1">
      <alignment horizontal="left" vertical="center" wrapText="1"/>
    </xf>
    <xf numFmtId="164" fontId="21" fillId="2" borderId="3" xfId="0" applyNumberFormat="1" applyFont="1" applyFill="1" applyBorder="1" applyAlignment="1" applyProtection="1">
      <alignment horizontal="left" vertical="center" wrapText="1"/>
    </xf>
    <xf numFmtId="164" fontId="21" fillId="2" borderId="3" xfId="0" applyNumberFormat="1" applyFont="1" applyFill="1" applyBorder="1" applyAlignment="1" applyProtection="1">
      <alignment horizontal="right" vertical="center" wrapText="1"/>
    </xf>
    <xf numFmtId="0" fontId="26" fillId="2" borderId="3" xfId="0" applyFont="1" applyFill="1" applyBorder="1" applyAlignment="1">
      <alignment horizontal="left" vertical="center" wrapText="1"/>
    </xf>
    <xf numFmtId="0" fontId="42" fillId="2" borderId="3" xfId="0" applyFont="1" applyFill="1" applyBorder="1" applyAlignment="1">
      <alignment horizontal="left" vertical="center" wrapText="1"/>
    </xf>
    <xf numFmtId="0" fontId="21" fillId="2" borderId="3" xfId="0" applyFont="1" applyFill="1" applyBorder="1" applyAlignment="1">
      <alignment horizontal="left" vertical="center" wrapText="1"/>
    </xf>
    <xf numFmtId="0" fontId="22" fillId="2" borderId="3" xfId="0" applyFont="1" applyFill="1" applyBorder="1" applyAlignment="1">
      <alignment horizontal="left" vertical="center" wrapText="1"/>
    </xf>
    <xf numFmtId="164" fontId="21" fillId="5" borderId="3" xfId="0" quotePrefix="1" applyNumberFormat="1" applyFont="1" applyFill="1" applyBorder="1" applyAlignment="1">
      <alignment horizontal="left" vertical="center"/>
    </xf>
    <xf numFmtId="1" fontId="21" fillId="5" borderId="3" xfId="0" quotePrefix="1" applyNumberFormat="1" applyFont="1" applyFill="1" applyBorder="1" applyAlignment="1">
      <alignment horizontal="left" vertical="center"/>
    </xf>
    <xf numFmtId="164" fontId="21" fillId="2" borderId="3" xfId="0" quotePrefix="1" applyNumberFormat="1" applyFont="1" applyFill="1" applyBorder="1" applyAlignment="1">
      <alignment horizontal="left" vertical="center"/>
    </xf>
    <xf numFmtId="164" fontId="21" fillId="2" borderId="4" xfId="0" applyNumberFormat="1" applyFont="1" applyFill="1" applyBorder="1" applyAlignment="1" applyProtection="1">
      <alignment horizontal="right" vertical="center" wrapText="1"/>
    </xf>
    <xf numFmtId="164" fontId="21" fillId="5" borderId="3" xfId="0" quotePrefix="1" applyNumberFormat="1" applyFont="1" applyFill="1" applyBorder="1" applyAlignment="1">
      <alignment horizontal="left" vertical="center" wrapText="1"/>
    </xf>
    <xf numFmtId="0" fontId="22" fillId="2" borderId="3" xfId="0" quotePrefix="1" applyFont="1" applyFill="1" applyBorder="1" applyAlignment="1">
      <alignment horizontal="left" vertical="center"/>
    </xf>
    <xf numFmtId="0" fontId="42" fillId="2" borderId="3" xfId="0" quotePrefix="1" applyFont="1" applyFill="1" applyBorder="1" applyAlignment="1">
      <alignment horizontal="left" vertical="center"/>
    </xf>
    <xf numFmtId="0" fontId="21" fillId="2" borderId="3" xfId="0" quotePrefix="1" applyFont="1" applyFill="1" applyBorder="1" applyAlignment="1">
      <alignment horizontal="left" vertical="center"/>
    </xf>
    <xf numFmtId="0" fontId="26" fillId="2" borderId="3" xfId="0" quotePrefix="1" applyFont="1" applyFill="1" applyBorder="1" applyAlignment="1">
      <alignment horizontal="left" vertical="center"/>
    </xf>
    <xf numFmtId="0" fontId="26" fillId="2" borderId="3" xfId="0" quotePrefix="1" applyFont="1" applyFill="1" applyBorder="1" applyAlignment="1">
      <alignment horizontal="left" vertical="center" wrapText="1"/>
    </xf>
    <xf numFmtId="4" fontId="22" fillId="2" borderId="3" xfId="0" applyNumberFormat="1" applyFont="1" applyFill="1" applyBorder="1" applyAlignment="1">
      <alignment horizontal="right"/>
    </xf>
    <xf numFmtId="0" fontId="42" fillId="2" borderId="3" xfId="0" applyFont="1" applyFill="1" applyBorder="1" applyAlignment="1">
      <alignment horizontal="left" vertical="center"/>
    </xf>
    <xf numFmtId="0" fontId="42" fillId="2" borderId="3" xfId="0" applyFont="1" applyFill="1" applyBorder="1" applyAlignment="1">
      <alignment vertical="center" wrapText="1"/>
    </xf>
    <xf numFmtId="4" fontId="21" fillId="2" borderId="3" xfId="0" applyNumberFormat="1" applyFont="1" applyFill="1" applyBorder="1" applyAlignment="1">
      <alignment horizontal="right"/>
    </xf>
    <xf numFmtId="164" fontId="22" fillId="10" borderId="3" xfId="0" applyNumberFormat="1" applyFont="1" applyFill="1" applyBorder="1" applyAlignment="1" applyProtection="1">
      <alignment horizontal="left" vertical="center" wrapText="1"/>
    </xf>
    <xf numFmtId="1" fontId="22" fillId="10" borderId="3" xfId="0" applyNumberFormat="1" applyFont="1" applyFill="1" applyBorder="1" applyAlignment="1" applyProtection="1">
      <alignment horizontal="left" vertical="center" wrapText="1"/>
    </xf>
    <xf numFmtId="164" fontId="22" fillId="10" borderId="3" xfId="0" quotePrefix="1" applyNumberFormat="1" applyFont="1" applyFill="1" applyBorder="1" applyAlignment="1">
      <alignment horizontal="left" vertical="center" wrapText="1"/>
    </xf>
    <xf numFmtId="164" fontId="22" fillId="3" borderId="3" xfId="0" applyNumberFormat="1" applyFont="1" applyFill="1" applyBorder="1" applyAlignment="1" applyProtection="1">
      <alignment horizontal="right" vertical="center" wrapText="1"/>
    </xf>
    <xf numFmtId="2" fontId="41" fillId="3" borderId="3" xfId="0" applyNumberFormat="1" applyFont="1" applyFill="1" applyBorder="1" applyAlignment="1" applyProtection="1">
      <alignment horizontal="center" vertical="center" wrapText="1"/>
    </xf>
    <xf numFmtId="2" fontId="41" fillId="3" borderId="4" xfId="0" applyNumberFormat="1" applyFont="1" applyFill="1" applyBorder="1" applyAlignment="1" applyProtection="1">
      <alignment horizontal="center" vertical="center" wrapText="1"/>
    </xf>
    <xf numFmtId="164" fontId="21" fillId="2" borderId="3" xfId="0" applyNumberFormat="1" applyFont="1" applyFill="1" applyBorder="1" applyAlignment="1"/>
    <xf numFmtId="164" fontId="19" fillId="2" borderId="3" xfId="0" applyNumberFormat="1" applyFont="1" applyFill="1" applyBorder="1" applyAlignment="1" applyProtection="1">
      <alignment horizontal="left" vertical="center" wrapText="1"/>
    </xf>
    <xf numFmtId="165" fontId="19" fillId="2" borderId="3" xfId="0" applyNumberFormat="1" applyFont="1" applyFill="1" applyBorder="1" applyAlignment="1" applyProtection="1">
      <alignment horizontal="left" vertical="center" wrapText="1"/>
    </xf>
    <xf numFmtId="165" fontId="19" fillId="2" borderId="3" xfId="0" applyNumberFormat="1" applyFont="1" applyFill="1" applyBorder="1" applyAlignment="1" applyProtection="1">
      <alignment horizontal="center" vertical="center" wrapText="1"/>
    </xf>
    <xf numFmtId="0" fontId="43" fillId="0" borderId="3" xfId="0" applyFont="1" applyBorder="1" applyAlignment="1">
      <alignment horizontal="center"/>
    </xf>
    <xf numFmtId="0" fontId="10" fillId="6" borderId="4" xfId="0" applyNumberFormat="1" applyFont="1" applyFill="1" applyBorder="1" applyAlignment="1" applyProtection="1">
      <alignment horizontal="left" vertical="center" wrapText="1"/>
    </xf>
    <xf numFmtId="164" fontId="21" fillId="7" borderId="4" xfId="0" applyNumberFormat="1" applyFont="1" applyFill="1" applyBorder="1" applyAlignment="1">
      <alignment horizontal="center"/>
    </xf>
    <xf numFmtId="1" fontId="22" fillId="5" borderId="3" xfId="0" applyNumberFormat="1" applyFont="1" applyFill="1" applyBorder="1" applyAlignment="1" applyProtection="1">
      <alignment horizontal="left" vertical="center" wrapText="1"/>
    </xf>
    <xf numFmtId="164" fontId="22" fillId="5" borderId="3" xfId="0" applyNumberFormat="1" applyFont="1" applyFill="1" applyBorder="1" applyAlignment="1" applyProtection="1">
      <alignment horizontal="center" vertical="center" wrapText="1"/>
    </xf>
    <xf numFmtId="164" fontId="22" fillId="2" borderId="3" xfId="0" applyNumberFormat="1" applyFont="1" applyFill="1" applyBorder="1" applyAlignment="1" applyProtection="1">
      <alignment horizontal="center" vertical="center" wrapText="1"/>
    </xf>
    <xf numFmtId="164" fontId="21" fillId="2" borderId="4" xfId="0" applyNumberFormat="1" applyFont="1" applyFill="1" applyBorder="1" applyAlignment="1" applyProtection="1">
      <alignment horizontal="center" vertical="center" wrapText="1"/>
    </xf>
    <xf numFmtId="164" fontId="42" fillId="2" borderId="4" xfId="0" applyNumberFormat="1" applyFont="1" applyFill="1" applyBorder="1" applyAlignment="1" applyProtection="1">
      <alignment horizontal="center" vertical="center" wrapText="1"/>
    </xf>
    <xf numFmtId="164" fontId="26" fillId="2" borderId="4" xfId="0" applyNumberFormat="1" applyFont="1" applyFill="1" applyBorder="1" applyAlignment="1" applyProtection="1">
      <alignment horizontal="center" vertical="center" wrapText="1"/>
    </xf>
    <xf numFmtId="1" fontId="22" fillId="5" borderId="3" xfId="0" quotePrefix="1" applyNumberFormat="1" applyFont="1" applyFill="1" applyBorder="1" applyAlignment="1">
      <alignment horizontal="left" vertical="center"/>
    </xf>
    <xf numFmtId="164" fontId="22" fillId="5" borderId="3" xfId="0" quotePrefix="1" applyNumberFormat="1" applyFont="1" applyFill="1" applyBorder="1" applyAlignment="1">
      <alignment horizontal="left" vertical="center"/>
    </xf>
    <xf numFmtId="0" fontId="42" fillId="2" borderId="3" xfId="0" quotePrefix="1" applyFont="1" applyFill="1" applyBorder="1" applyAlignment="1">
      <alignment horizontal="left"/>
    </xf>
    <xf numFmtId="0" fontId="42" fillId="2" borderId="3" xfId="0" quotePrefix="1" applyFont="1" applyFill="1" applyBorder="1" applyAlignment="1">
      <alignment horizontal="left" wrapText="1"/>
    </xf>
    <xf numFmtId="0" fontId="42" fillId="2" borderId="3" xfId="0" quotePrefix="1" applyFont="1" applyFill="1" applyBorder="1" applyAlignment="1">
      <alignment horizontal="left" vertical="center" wrapText="1"/>
    </xf>
    <xf numFmtId="164" fontId="21" fillId="2" borderId="3" xfId="0" applyNumberFormat="1" applyFont="1" applyFill="1" applyBorder="1" applyAlignment="1" applyProtection="1">
      <alignment horizontal="center" vertical="center" wrapText="1"/>
    </xf>
    <xf numFmtId="2" fontId="44" fillId="2" borderId="3" xfId="0" applyNumberFormat="1" applyFont="1" applyFill="1" applyBorder="1" applyAlignment="1" applyProtection="1">
      <alignment horizontal="center" vertical="center" wrapText="1"/>
    </xf>
    <xf numFmtId="2" fontId="44" fillId="2" borderId="4" xfId="0" applyNumberFormat="1" applyFont="1" applyFill="1" applyBorder="1" applyAlignment="1" applyProtection="1">
      <alignment horizontal="center" vertical="center" wrapText="1"/>
    </xf>
    <xf numFmtId="164" fontId="22" fillId="5" borderId="3" xfId="0" quotePrefix="1" applyNumberFormat="1" applyFont="1" applyFill="1" applyBorder="1" applyAlignment="1">
      <alignment horizontal="left" vertical="center" wrapText="1"/>
    </xf>
    <xf numFmtId="164" fontId="22" fillId="5" borderId="3" xfId="0" quotePrefix="1" applyNumberFormat="1" applyFont="1" applyFill="1" applyBorder="1" applyAlignment="1">
      <alignment horizontal="center" vertical="center"/>
    </xf>
    <xf numFmtId="0" fontId="26" fillId="2" borderId="3" xfId="0" quotePrefix="1" applyFont="1" applyFill="1" applyBorder="1" applyAlignment="1">
      <alignment horizontal="left"/>
    </xf>
    <xf numFmtId="0" fontId="20" fillId="2" borderId="4" xfId="0" applyFont="1" applyFill="1" applyBorder="1" applyAlignment="1">
      <alignment horizontal="left" wrapText="1"/>
    </xf>
    <xf numFmtId="164" fontId="22" fillId="2" borderId="4" xfId="0" quotePrefix="1" applyNumberFormat="1" applyFont="1" applyFill="1" applyBorder="1" applyAlignment="1">
      <alignment horizontal="center" vertical="center"/>
    </xf>
    <xf numFmtId="0" fontId="21" fillId="2" borderId="3" xfId="0" quotePrefix="1" applyFont="1" applyFill="1" applyBorder="1" applyAlignment="1">
      <alignment horizontal="left"/>
    </xf>
    <xf numFmtId="0" fontId="45" fillId="2" borderId="4" xfId="0" applyFont="1" applyFill="1" applyBorder="1" applyAlignment="1">
      <alignment horizontal="left" wrapText="1"/>
    </xf>
    <xf numFmtId="164" fontId="21" fillId="2" borderId="4" xfId="0" quotePrefix="1" applyNumberFormat="1" applyFont="1" applyFill="1" applyBorder="1" applyAlignment="1">
      <alignment horizontal="center" vertical="center"/>
    </xf>
    <xf numFmtId="164" fontId="21" fillId="2" borderId="3" xfId="0" quotePrefix="1" applyNumberFormat="1" applyFont="1" applyFill="1" applyBorder="1" applyAlignment="1">
      <alignment horizontal="center" vertical="center"/>
    </xf>
    <xf numFmtId="1" fontId="22" fillId="7" borderId="3" xfId="0" applyNumberFormat="1" applyFont="1" applyFill="1" applyBorder="1" applyAlignment="1">
      <alignment horizontal="left" vertical="center"/>
    </xf>
    <xf numFmtId="164" fontId="22" fillId="7" borderId="3" xfId="0" applyNumberFormat="1" applyFont="1" applyFill="1" applyBorder="1" applyAlignment="1" applyProtection="1">
      <alignment horizontal="left" vertical="center"/>
    </xf>
    <xf numFmtId="164" fontId="22" fillId="7" borderId="3" xfId="0" applyNumberFormat="1" applyFont="1" applyFill="1" applyBorder="1" applyAlignment="1" applyProtection="1">
      <alignment vertical="center" wrapText="1"/>
    </xf>
    <xf numFmtId="164" fontId="22" fillId="7" borderId="3" xfId="0" applyNumberFormat="1" applyFont="1" applyFill="1" applyBorder="1" applyAlignment="1" applyProtection="1">
      <alignment horizontal="center" vertical="center"/>
    </xf>
    <xf numFmtId="164" fontId="22" fillId="5" borderId="3" xfId="0" applyNumberFormat="1" applyFont="1" applyFill="1" applyBorder="1" applyAlignment="1" applyProtection="1">
      <alignment vertical="center" wrapText="1"/>
    </xf>
    <xf numFmtId="0" fontId="26" fillId="2" borderId="3" xfId="0" applyFont="1" applyFill="1" applyBorder="1" applyAlignment="1">
      <alignment vertical="center" wrapText="1"/>
    </xf>
    <xf numFmtId="164" fontId="22" fillId="2" borderId="4" xfId="0" applyNumberFormat="1" applyFont="1" applyFill="1" applyBorder="1" applyAlignment="1" applyProtection="1">
      <alignment horizontal="center" vertical="center" wrapText="1"/>
    </xf>
    <xf numFmtId="164" fontId="24" fillId="2" borderId="4" xfId="0" applyNumberFormat="1" applyFont="1" applyFill="1" applyBorder="1" applyAlignment="1" applyProtection="1">
      <alignment horizontal="center" vertical="center" wrapText="1"/>
    </xf>
    <xf numFmtId="164" fontId="46" fillId="2" borderId="4" xfId="0" applyNumberFormat="1" applyFont="1" applyFill="1" applyBorder="1" applyAlignment="1" applyProtection="1">
      <alignment horizontal="left" vertical="center" wrapText="1"/>
    </xf>
    <xf numFmtId="164" fontId="46" fillId="2" borderId="4" xfId="0" applyNumberFormat="1" applyFont="1" applyFill="1" applyBorder="1" applyAlignment="1" applyProtection="1">
      <alignment horizontal="center" vertical="center" wrapText="1"/>
    </xf>
    <xf numFmtId="164" fontId="21" fillId="2" borderId="3" xfId="0" applyNumberFormat="1" applyFont="1" applyFill="1" applyBorder="1" applyAlignment="1">
      <alignment horizontal="center"/>
    </xf>
    <xf numFmtId="2" fontId="41" fillId="4" borderId="3" xfId="0" applyNumberFormat="1" applyFont="1" applyFill="1" applyBorder="1" applyAlignment="1" applyProtection="1">
      <alignment horizontal="center" vertical="center" wrapText="1"/>
    </xf>
    <xf numFmtId="2" fontId="41" fillId="4" borderId="4" xfId="0" applyNumberFormat="1" applyFont="1" applyFill="1" applyBorder="1" applyAlignment="1" applyProtection="1">
      <alignment horizontal="center" vertical="center" wrapText="1"/>
    </xf>
    <xf numFmtId="0" fontId="20" fillId="10" borderId="3" xfId="0" applyNumberFormat="1" applyFont="1" applyFill="1" applyBorder="1" applyAlignment="1" applyProtection="1">
      <alignment horizontal="left" vertical="center" wrapText="1"/>
    </xf>
    <xf numFmtId="4" fontId="20" fillId="10" borderId="4" xfId="0" applyNumberFormat="1" applyFont="1" applyFill="1" applyBorder="1" applyAlignment="1" applyProtection="1">
      <alignment horizontal="right" vertical="center" wrapText="1"/>
    </xf>
    <xf numFmtId="4" fontId="20" fillId="2" borderId="3" xfId="0" applyNumberFormat="1" applyFont="1" applyFill="1" applyBorder="1" applyAlignment="1">
      <alignment horizontal="right"/>
    </xf>
    <xf numFmtId="0" fontId="21" fillId="2" borderId="3" xfId="0" applyNumberFormat="1" applyFont="1" applyFill="1" applyBorder="1" applyAlignment="1" applyProtection="1">
      <alignment vertical="center" wrapText="1"/>
    </xf>
    <xf numFmtId="2" fontId="46" fillId="0" borderId="3" xfId="0" applyNumberFormat="1" applyFont="1" applyFill="1" applyBorder="1" applyAlignment="1" applyProtection="1">
      <alignment horizontal="right" vertical="center" wrapText="1"/>
    </xf>
    <xf numFmtId="4" fontId="46" fillId="2" borderId="3" xfId="0" applyNumberFormat="1" applyFont="1" applyFill="1" applyBorder="1" applyAlignment="1">
      <alignment horizontal="right"/>
    </xf>
    <xf numFmtId="2" fontId="20" fillId="0" borderId="3" xfId="0" applyNumberFormat="1" applyFont="1" applyFill="1" applyBorder="1" applyAlignment="1" applyProtection="1">
      <alignment horizontal="right" vertical="center" wrapText="1"/>
    </xf>
    <xf numFmtId="0" fontId="22" fillId="2" borderId="3" xfId="0" quotePrefix="1" applyFont="1" applyFill="1" applyBorder="1" applyAlignment="1">
      <alignment horizontal="left" vertical="center" wrapText="1"/>
    </xf>
    <xf numFmtId="3" fontId="46" fillId="2" borderId="3" xfId="0" applyNumberFormat="1" applyFont="1" applyFill="1" applyBorder="1" applyAlignment="1">
      <alignment horizontal="right"/>
    </xf>
    <xf numFmtId="0" fontId="10" fillId="4" borderId="4" xfId="0" applyNumberFormat="1" applyFont="1" applyFill="1" applyBorder="1" applyAlignment="1" applyProtection="1">
      <alignment horizontal="left" vertical="center" wrapText="1"/>
    </xf>
    <xf numFmtId="4" fontId="6" fillId="4" borderId="3" xfId="0" applyNumberFormat="1" applyFont="1" applyFill="1" applyBorder="1" applyAlignment="1">
      <alignment horizontal="center" vertical="center" wrapText="1"/>
    </xf>
    <xf numFmtId="165" fontId="10" fillId="2" borderId="3" xfId="0" applyNumberFormat="1" applyFont="1" applyFill="1" applyBorder="1" applyAlignment="1" applyProtection="1">
      <alignment horizontal="center" vertical="center" wrapText="1"/>
    </xf>
    <xf numFmtId="0" fontId="47" fillId="0" borderId="3" xfId="0" applyFont="1" applyBorder="1" applyAlignment="1">
      <alignment horizontal="center"/>
    </xf>
    <xf numFmtId="0" fontId="21" fillId="2" borderId="3" xfId="0" quotePrefix="1" applyFont="1" applyFill="1" applyBorder="1" applyAlignment="1">
      <alignment horizontal="left" vertical="center" wrapText="1"/>
    </xf>
    <xf numFmtId="4" fontId="6" fillId="6" borderId="3" xfId="0" applyNumberFormat="1" applyFont="1" applyFill="1" applyBorder="1" applyAlignment="1">
      <alignment horizontal="center" vertical="center" wrapText="1"/>
    </xf>
    <xf numFmtId="0" fontId="39" fillId="5" borderId="3" xfId="0" applyNumberFormat="1" applyFont="1" applyFill="1" applyBorder="1" applyAlignment="1" applyProtection="1">
      <alignment horizontal="left" vertical="center" wrapText="1"/>
    </xf>
    <xf numFmtId="164" fontId="15" fillId="5" borderId="4" xfId="0" applyNumberFormat="1" applyFont="1" applyFill="1" applyBorder="1" applyAlignment="1">
      <alignment horizontal="right"/>
    </xf>
  </cellXfs>
  <cellStyles count="2">
    <cellStyle name="Normalno" xfId="0" builtinId="0"/>
    <cellStyle name="Normalno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opLeftCell="A22" workbookViewId="0">
      <selection activeCell="G29" sqref="G29"/>
    </sheetView>
  </sheetViews>
  <sheetFormatPr defaultRowHeight="15" x14ac:dyDescent="0.25"/>
  <cols>
    <col min="5" max="5" width="10.5703125" customWidth="1"/>
    <col min="6" max="6" width="17.140625" style="16" customWidth="1"/>
    <col min="7" max="7" width="16.140625" customWidth="1"/>
    <col min="8" max="8" width="14.7109375" customWidth="1"/>
    <col min="9" max="9" width="14.140625" customWidth="1"/>
    <col min="10" max="10" width="17.5703125" customWidth="1"/>
  </cols>
  <sheetData>
    <row r="1" spans="1:16" ht="67.5" customHeight="1" x14ac:dyDescent="0.25">
      <c r="A1" s="207" t="s">
        <v>247</v>
      </c>
      <c r="B1" s="207"/>
      <c r="C1" s="207"/>
      <c r="D1" s="207"/>
      <c r="E1" s="207"/>
      <c r="F1" s="207"/>
      <c r="G1" s="207"/>
    </row>
    <row r="2" spans="1:16" ht="18" x14ac:dyDescent="0.25">
      <c r="A2" s="12"/>
      <c r="B2" s="12"/>
      <c r="C2" s="12"/>
      <c r="D2" s="12"/>
      <c r="E2" s="12"/>
      <c r="F2" s="12"/>
      <c r="G2" s="12"/>
    </row>
    <row r="3" spans="1:16" ht="15.75" x14ac:dyDescent="0.25">
      <c r="A3" s="207" t="s">
        <v>21</v>
      </c>
      <c r="B3" s="207"/>
      <c r="C3" s="207"/>
      <c r="D3" s="207"/>
      <c r="E3" s="207"/>
      <c r="F3" s="207"/>
      <c r="G3" s="208"/>
    </row>
    <row r="4" spans="1:16" ht="18" x14ac:dyDescent="0.25">
      <c r="A4" s="12"/>
      <c r="B4" s="12"/>
      <c r="C4" s="12"/>
      <c r="D4" s="12"/>
      <c r="E4" s="12"/>
      <c r="F4" s="12"/>
      <c r="G4" s="4"/>
    </row>
    <row r="5" spans="1:16" ht="15.75" x14ac:dyDescent="0.25">
      <c r="A5" s="207" t="s">
        <v>26</v>
      </c>
      <c r="B5" s="209"/>
      <c r="C5" s="209"/>
      <c r="D5" s="209"/>
      <c r="E5" s="209"/>
      <c r="F5" s="209"/>
      <c r="G5" s="209"/>
    </row>
    <row r="6" spans="1:16" ht="18" x14ac:dyDescent="0.25">
      <c r="A6" s="1"/>
      <c r="B6" s="2"/>
      <c r="C6" s="2"/>
      <c r="D6" s="2"/>
      <c r="E6" s="2"/>
      <c r="F6" s="2"/>
      <c r="G6" s="5"/>
    </row>
    <row r="7" spans="1:16" ht="30.75" customHeight="1" x14ac:dyDescent="0.25">
      <c r="A7" s="203"/>
      <c r="B7" s="210"/>
      <c r="C7" s="210"/>
      <c r="D7" s="210"/>
      <c r="E7" s="211"/>
      <c r="F7" s="122" t="s">
        <v>218</v>
      </c>
      <c r="G7" s="123" t="s">
        <v>206</v>
      </c>
      <c r="H7" s="122" t="s">
        <v>209</v>
      </c>
      <c r="I7" s="122" t="s">
        <v>210</v>
      </c>
      <c r="J7" s="122" t="s">
        <v>210</v>
      </c>
      <c r="N7" s="16"/>
      <c r="O7" s="16"/>
      <c r="P7" s="16"/>
    </row>
    <row r="8" spans="1:16" s="16" customFormat="1" ht="12" customHeight="1" x14ac:dyDescent="0.25">
      <c r="A8" s="215">
        <v>1</v>
      </c>
      <c r="B8" s="216"/>
      <c r="C8" s="216"/>
      <c r="D8" s="216"/>
      <c r="E8" s="217"/>
      <c r="F8" s="101">
        <v>2</v>
      </c>
      <c r="G8" s="101">
        <v>3</v>
      </c>
      <c r="H8" s="101">
        <v>4</v>
      </c>
      <c r="I8" s="99" t="s">
        <v>220</v>
      </c>
      <c r="J8" s="99" t="s">
        <v>221</v>
      </c>
    </row>
    <row r="9" spans="1:16" x14ac:dyDescent="0.25">
      <c r="A9" s="203" t="s">
        <v>0</v>
      </c>
      <c r="B9" s="210"/>
      <c r="C9" s="210"/>
      <c r="D9" s="210"/>
      <c r="E9" s="211"/>
      <c r="F9" s="24">
        <f>F10+F11</f>
        <v>566540.39</v>
      </c>
      <c r="G9" s="24">
        <f>G10+G11</f>
        <v>1252069</v>
      </c>
      <c r="H9" s="24">
        <f t="shared" ref="H9" si="0">H10+H11</f>
        <v>717705.83</v>
      </c>
      <c r="I9" s="119">
        <f>SUM(H9/F9*100)</f>
        <v>126.6822000104882</v>
      </c>
      <c r="J9" s="120">
        <f>SUM(H9/G9*100)</f>
        <v>57.321587708025667</v>
      </c>
    </row>
    <row r="10" spans="1:16" x14ac:dyDescent="0.25">
      <c r="A10" s="212" t="s">
        <v>184</v>
      </c>
      <c r="B10" s="213"/>
      <c r="C10" s="213"/>
      <c r="D10" s="213"/>
      <c r="E10" s="214"/>
      <c r="F10" s="30">
        <v>566540.39</v>
      </c>
      <c r="G10" s="30">
        <v>1252069</v>
      </c>
      <c r="H10" s="30">
        <v>717705.83</v>
      </c>
      <c r="I10" s="117">
        <f t="shared" ref="I10:I15" si="1">SUM(H10/F10*100)</f>
        <v>126.6822000104882</v>
      </c>
      <c r="J10" s="118">
        <f t="shared" ref="J10:J15" si="2">SUM(H10/G10*100)</f>
        <v>57.321587708025667</v>
      </c>
    </row>
    <row r="11" spans="1:16" x14ac:dyDescent="0.25">
      <c r="A11" s="218" t="s">
        <v>185</v>
      </c>
      <c r="B11" s="214"/>
      <c r="C11" s="214"/>
      <c r="D11" s="214"/>
      <c r="E11" s="214"/>
      <c r="F11" s="30">
        <v>0</v>
      </c>
      <c r="G11" s="30">
        <v>0</v>
      </c>
      <c r="H11" s="30">
        <v>0</v>
      </c>
      <c r="I11" s="30">
        <v>0</v>
      </c>
      <c r="J11" s="30">
        <v>0</v>
      </c>
    </row>
    <row r="12" spans="1:16" x14ac:dyDescent="0.25">
      <c r="A12" s="18" t="s">
        <v>2</v>
      </c>
      <c r="B12" s="32"/>
      <c r="C12" s="32"/>
      <c r="D12" s="32"/>
      <c r="E12" s="32"/>
      <c r="F12" s="24">
        <f>F13+F14</f>
        <v>566593.81999999995</v>
      </c>
      <c r="G12" s="24">
        <f>G13+G14</f>
        <v>1252069</v>
      </c>
      <c r="H12" s="24">
        <f t="shared" ref="H12" si="3">H13+H14</f>
        <v>716515.25</v>
      </c>
      <c r="I12" s="119">
        <f t="shared" si="1"/>
        <v>126.46012446800074</v>
      </c>
      <c r="J12" s="120">
        <f t="shared" si="2"/>
        <v>57.226498699352831</v>
      </c>
    </row>
    <row r="13" spans="1:16" x14ac:dyDescent="0.25">
      <c r="A13" s="219" t="s">
        <v>186</v>
      </c>
      <c r="B13" s="213"/>
      <c r="C13" s="213"/>
      <c r="D13" s="213"/>
      <c r="E13" s="213"/>
      <c r="F13" s="30">
        <v>566293.81999999995</v>
      </c>
      <c r="G13" s="30">
        <v>1250219</v>
      </c>
      <c r="H13" s="30">
        <v>708681</v>
      </c>
      <c r="I13" s="117">
        <f t="shared" si="1"/>
        <v>125.14369307438319</v>
      </c>
      <c r="J13" s="118">
        <f t="shared" si="2"/>
        <v>56.684548867038501</v>
      </c>
    </row>
    <row r="14" spans="1:16" x14ac:dyDescent="0.25">
      <c r="A14" s="220" t="s">
        <v>187</v>
      </c>
      <c r="B14" s="214"/>
      <c r="C14" s="214"/>
      <c r="D14" s="214"/>
      <c r="E14" s="214"/>
      <c r="F14" s="30">
        <v>300</v>
      </c>
      <c r="G14" s="30">
        <v>1850</v>
      </c>
      <c r="H14" s="30">
        <v>7834.25</v>
      </c>
      <c r="I14" s="117">
        <f t="shared" si="1"/>
        <v>2611.4166666666665</v>
      </c>
      <c r="J14" s="118">
        <f t="shared" si="2"/>
        <v>423.47297297297297</v>
      </c>
    </row>
    <row r="15" spans="1:16" x14ac:dyDescent="0.25">
      <c r="A15" s="221" t="s">
        <v>3</v>
      </c>
      <c r="B15" s="210"/>
      <c r="C15" s="210"/>
      <c r="D15" s="210"/>
      <c r="E15" s="210"/>
      <c r="F15" s="24">
        <f>F9-F12</f>
        <v>-53.429999999934807</v>
      </c>
      <c r="G15" s="24">
        <f>G9-G12</f>
        <v>0</v>
      </c>
      <c r="H15" s="24">
        <f t="shared" ref="H15" si="4">H9-H12</f>
        <v>1190.5799999999581</v>
      </c>
      <c r="I15" s="119">
        <f t="shared" si="1"/>
        <v>-2228.2987085933196</v>
      </c>
      <c r="J15" s="120" t="e">
        <f t="shared" si="2"/>
        <v>#DIV/0!</v>
      </c>
    </row>
    <row r="16" spans="1:16" ht="18" x14ac:dyDescent="0.25">
      <c r="A16" s="12"/>
      <c r="B16" s="10"/>
      <c r="C16" s="10"/>
      <c r="D16" s="10"/>
      <c r="E16" s="10"/>
      <c r="F16" s="10"/>
      <c r="G16" s="11"/>
    </row>
    <row r="17" spans="1:10" ht="15.75" x14ac:dyDescent="0.25">
      <c r="A17" s="207" t="s">
        <v>27</v>
      </c>
      <c r="B17" s="222"/>
      <c r="C17" s="222"/>
      <c r="D17" s="222"/>
      <c r="E17" s="222"/>
      <c r="F17" s="222"/>
      <c r="G17" s="222"/>
    </row>
    <row r="18" spans="1:10" ht="18" x14ac:dyDescent="0.25">
      <c r="A18" s="12"/>
      <c r="B18" s="10"/>
      <c r="C18" s="10"/>
      <c r="D18" s="10"/>
      <c r="E18" s="10"/>
      <c r="F18" s="10"/>
      <c r="G18" s="31"/>
    </row>
    <row r="19" spans="1:10" ht="29.25" customHeight="1" x14ac:dyDescent="0.25">
      <c r="A19" s="203"/>
      <c r="B19" s="210"/>
      <c r="C19" s="210"/>
      <c r="D19" s="210"/>
      <c r="E19" s="211"/>
      <c r="F19" s="122" t="s">
        <v>215</v>
      </c>
      <c r="G19" s="123" t="s">
        <v>206</v>
      </c>
      <c r="H19" s="122" t="s">
        <v>209</v>
      </c>
      <c r="I19" s="122" t="s">
        <v>210</v>
      </c>
      <c r="J19" s="122" t="s">
        <v>210</v>
      </c>
    </row>
    <row r="20" spans="1:10" ht="24.75" customHeight="1" x14ac:dyDescent="0.25">
      <c r="A20" s="212" t="s">
        <v>188</v>
      </c>
      <c r="B20" s="228"/>
      <c r="C20" s="228"/>
      <c r="D20" s="228"/>
      <c r="E20" s="229"/>
      <c r="F20" s="19">
        <v>0</v>
      </c>
      <c r="G20" s="19">
        <v>0</v>
      </c>
      <c r="H20" s="19">
        <v>0</v>
      </c>
      <c r="I20" s="117" t="e">
        <f>SUM(H20/F20*100)</f>
        <v>#DIV/0!</v>
      </c>
      <c r="J20" s="118" t="e">
        <f>SUM(H20/G20*100)</f>
        <v>#DIV/0!</v>
      </c>
    </row>
    <row r="21" spans="1:10" ht="27.75" customHeight="1" x14ac:dyDescent="0.25">
      <c r="A21" s="212" t="s">
        <v>189</v>
      </c>
      <c r="B21" s="213"/>
      <c r="C21" s="213"/>
      <c r="D21" s="213"/>
      <c r="E21" s="213"/>
      <c r="F21" s="19">
        <v>0</v>
      </c>
      <c r="G21" s="19">
        <v>0</v>
      </c>
      <c r="H21" s="19">
        <v>0</v>
      </c>
      <c r="I21" s="117" t="e">
        <f t="shared" ref="I21:I23" si="5">SUM(H21/F21*100)</f>
        <v>#DIV/0!</v>
      </c>
      <c r="J21" s="118" t="e">
        <f t="shared" ref="J21:J23" si="6">SUM(H21/G21*100)</f>
        <v>#DIV/0!</v>
      </c>
    </row>
    <row r="22" spans="1:10" x14ac:dyDescent="0.25">
      <c r="A22" s="221" t="s">
        <v>4</v>
      </c>
      <c r="B22" s="210"/>
      <c r="C22" s="210"/>
      <c r="D22" s="210"/>
      <c r="E22" s="210"/>
      <c r="F22" s="17">
        <v>0</v>
      </c>
      <c r="G22" s="17">
        <v>0</v>
      </c>
      <c r="H22" s="13">
        <v>0</v>
      </c>
      <c r="I22" s="119" t="e">
        <f t="shared" si="5"/>
        <v>#DIV/0!</v>
      </c>
      <c r="J22" s="120" t="e">
        <f t="shared" si="6"/>
        <v>#DIV/0!</v>
      </c>
    </row>
    <row r="23" spans="1:10" s="16" customFormat="1" x14ac:dyDescent="0.25">
      <c r="A23" s="221" t="s">
        <v>5</v>
      </c>
      <c r="B23" s="226"/>
      <c r="C23" s="226"/>
      <c r="D23" s="226"/>
      <c r="E23" s="227"/>
      <c r="F23" s="13">
        <v>0</v>
      </c>
      <c r="G23" s="13">
        <v>0</v>
      </c>
      <c r="H23" s="13">
        <v>0</v>
      </c>
      <c r="I23" s="119" t="e">
        <f t="shared" si="5"/>
        <v>#DIV/0!</v>
      </c>
      <c r="J23" s="120" t="e">
        <f t="shared" si="6"/>
        <v>#DIV/0!</v>
      </c>
    </row>
    <row r="24" spans="1:10" s="16" customFormat="1" ht="18" x14ac:dyDescent="0.25">
      <c r="A24" s="9"/>
      <c r="B24" s="10"/>
      <c r="C24" s="10"/>
      <c r="D24" s="10"/>
      <c r="E24" s="10"/>
      <c r="F24" s="10"/>
      <c r="G24" s="11"/>
    </row>
    <row r="25" spans="1:10" ht="15.75" x14ac:dyDescent="0.25">
      <c r="A25" s="207" t="s">
        <v>190</v>
      </c>
      <c r="B25" s="222"/>
      <c r="C25" s="222"/>
      <c r="D25" s="222"/>
      <c r="E25" s="222"/>
      <c r="F25" s="222"/>
      <c r="G25" s="222"/>
    </row>
    <row r="26" spans="1:10" ht="18" x14ac:dyDescent="0.25">
      <c r="A26" s="9"/>
      <c r="B26" s="10"/>
      <c r="C26" s="10"/>
      <c r="D26" s="10"/>
      <c r="E26" s="10"/>
      <c r="F26" s="10"/>
      <c r="G26" s="11"/>
    </row>
    <row r="27" spans="1:10" ht="28.5" customHeight="1" x14ac:dyDescent="0.25">
      <c r="A27" s="203"/>
      <c r="B27" s="210"/>
      <c r="C27" s="210"/>
      <c r="D27" s="210"/>
      <c r="E27" s="211"/>
      <c r="F27" s="122" t="s">
        <v>215</v>
      </c>
      <c r="G27" s="123" t="s">
        <v>206</v>
      </c>
      <c r="H27" s="122" t="s">
        <v>209</v>
      </c>
      <c r="I27" s="122" t="s">
        <v>210</v>
      </c>
      <c r="J27" s="122" t="s">
        <v>210</v>
      </c>
    </row>
    <row r="28" spans="1:10" ht="24.75" customHeight="1" x14ac:dyDescent="0.25">
      <c r="A28" s="223" t="s">
        <v>191</v>
      </c>
      <c r="B28" s="224"/>
      <c r="C28" s="224"/>
      <c r="D28" s="224"/>
      <c r="E28" s="225"/>
      <c r="F28" s="196">
        <v>19277.259999999998</v>
      </c>
      <c r="G28" s="195">
        <v>0</v>
      </c>
      <c r="H28" s="196">
        <v>20405.009999999998</v>
      </c>
      <c r="I28" s="124">
        <f>SUM(H28/F28*100)</f>
        <v>105.85015712813959</v>
      </c>
      <c r="J28" s="125" t="e">
        <f>SUM(H28/G28*100)</f>
        <v>#DIV/0!</v>
      </c>
    </row>
    <row r="29" spans="1:10" ht="30" customHeight="1" x14ac:dyDescent="0.25">
      <c r="A29" s="200" t="s">
        <v>192</v>
      </c>
      <c r="B29" s="201"/>
      <c r="C29" s="201"/>
      <c r="D29" s="201"/>
      <c r="E29" s="202"/>
      <c r="F29" s="197">
        <v>-53.43</v>
      </c>
      <c r="G29" s="280">
        <v>0</v>
      </c>
      <c r="H29" s="197">
        <v>1190.58</v>
      </c>
      <c r="I29" s="119">
        <f t="shared" ref="I29:I30" si="7">SUM(H29/F29*100)</f>
        <v>-2228.2987085906793</v>
      </c>
      <c r="J29" s="120" t="e">
        <f t="shared" ref="J29:J30" si="8">SUM(H29/G29*100)</f>
        <v>#DIV/0!</v>
      </c>
    </row>
    <row r="30" spans="1:10" ht="55.5" customHeight="1" x14ac:dyDescent="0.25">
      <c r="A30" s="203" t="s">
        <v>193</v>
      </c>
      <c r="B30" s="204"/>
      <c r="C30" s="204"/>
      <c r="D30" s="204"/>
      <c r="E30" s="205"/>
      <c r="F30" s="277">
        <f>F28+F29</f>
        <v>19223.829999999998</v>
      </c>
      <c r="G30" s="278">
        <v>0</v>
      </c>
      <c r="H30" s="279">
        <v>21595.59</v>
      </c>
      <c r="I30" s="124">
        <f t="shared" si="7"/>
        <v>112.33760390099165</v>
      </c>
      <c r="J30" s="125" t="e">
        <f t="shared" si="8"/>
        <v>#DIV/0!</v>
      </c>
    </row>
    <row r="31" spans="1:10" ht="25.5" customHeight="1" x14ac:dyDescent="0.25">
      <c r="A31" s="7"/>
      <c r="B31" s="8"/>
      <c r="C31" s="8"/>
      <c r="D31" s="8"/>
      <c r="E31" s="8"/>
      <c r="F31" s="8"/>
      <c r="G31" s="21"/>
    </row>
    <row r="32" spans="1:10" x14ac:dyDescent="0.25">
      <c r="A32" s="20"/>
      <c r="B32" s="20"/>
      <c r="C32" s="20"/>
      <c r="D32" s="20"/>
      <c r="E32" s="20"/>
      <c r="F32" s="20"/>
      <c r="G32" s="20"/>
    </row>
    <row r="33" spans="1:7" x14ac:dyDescent="0.25">
      <c r="A33" s="20"/>
      <c r="B33" s="20"/>
      <c r="C33" s="20"/>
      <c r="D33" s="20"/>
      <c r="E33" s="20"/>
      <c r="F33" s="20"/>
      <c r="G33" s="20"/>
    </row>
    <row r="34" spans="1:7" s="16" customFormat="1" ht="18" customHeight="1" x14ac:dyDescent="0.25">
      <c r="A34" s="206"/>
      <c r="B34" s="206"/>
      <c r="C34" s="206"/>
      <c r="D34" s="206"/>
      <c r="E34" s="206"/>
      <c r="F34" s="206"/>
      <c r="G34" s="206"/>
    </row>
    <row r="36" spans="1:7" x14ac:dyDescent="0.25">
      <c r="A36" s="16"/>
      <c r="B36" s="16"/>
      <c r="C36" s="16"/>
      <c r="D36" s="16"/>
      <c r="E36" s="16"/>
      <c r="G36" s="16"/>
    </row>
    <row r="37" spans="1:7" ht="25.5" customHeight="1" x14ac:dyDescent="0.25">
      <c r="A37" s="198"/>
      <c r="B37" s="199"/>
      <c r="C37" s="199"/>
      <c r="D37" s="199"/>
      <c r="E37" s="199"/>
      <c r="F37" s="199"/>
      <c r="G37" s="199"/>
    </row>
  </sheetData>
  <mergeCells count="24">
    <mergeCell ref="A25:G25"/>
    <mergeCell ref="A28:E28"/>
    <mergeCell ref="A19:E19"/>
    <mergeCell ref="A17:G17"/>
    <mergeCell ref="A23:E23"/>
    <mergeCell ref="A21:E21"/>
    <mergeCell ref="A20:E20"/>
    <mergeCell ref="A22:E22"/>
    <mergeCell ref="A37:G37"/>
    <mergeCell ref="A29:E29"/>
    <mergeCell ref="A30:E30"/>
    <mergeCell ref="A34:G34"/>
    <mergeCell ref="A1:G1"/>
    <mergeCell ref="A3:G3"/>
    <mergeCell ref="A5:G5"/>
    <mergeCell ref="A9:E9"/>
    <mergeCell ref="A10:E10"/>
    <mergeCell ref="A7:E7"/>
    <mergeCell ref="A8:E8"/>
    <mergeCell ref="A27:E27"/>
    <mergeCell ref="A11:E11"/>
    <mergeCell ref="A13:E13"/>
    <mergeCell ref="A14:E14"/>
    <mergeCell ref="A15:E15"/>
  </mergeCells>
  <pageMargins left="0.7" right="0.7" top="0.75" bottom="0.75" header="0.3" footer="0.3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4"/>
  <sheetViews>
    <sheetView topLeftCell="A105" workbookViewId="0">
      <selection activeCell="E114" sqref="E114"/>
    </sheetView>
  </sheetViews>
  <sheetFormatPr defaultRowHeight="15" x14ac:dyDescent="0.25"/>
  <cols>
    <col min="1" max="1" width="7.140625" customWidth="1"/>
    <col min="2" max="2" width="7.28515625" customWidth="1"/>
    <col min="3" max="3" width="41.85546875" customWidth="1"/>
    <col min="4" max="4" width="17.28515625" customWidth="1"/>
    <col min="5" max="5" width="16.85546875" customWidth="1"/>
    <col min="6" max="6" width="16.42578125" customWidth="1"/>
  </cols>
  <sheetData>
    <row r="1" spans="1:8" ht="15.75" x14ac:dyDescent="0.25">
      <c r="A1" s="207" t="s">
        <v>247</v>
      </c>
      <c r="B1" s="207"/>
      <c r="C1" s="207"/>
      <c r="D1" s="207"/>
      <c r="E1" s="207"/>
      <c r="F1" s="16"/>
      <c r="G1" s="16"/>
      <c r="H1" s="16"/>
    </row>
    <row r="2" spans="1:8" ht="18" x14ac:dyDescent="0.25">
      <c r="A2" s="12"/>
      <c r="B2" s="12"/>
      <c r="C2" s="12"/>
      <c r="D2" s="12"/>
      <c r="E2" s="12"/>
      <c r="F2" s="16"/>
      <c r="G2" s="16"/>
      <c r="H2" s="16"/>
    </row>
    <row r="3" spans="1:8" ht="15.75" x14ac:dyDescent="0.25">
      <c r="A3" s="207" t="s">
        <v>21</v>
      </c>
      <c r="B3" s="207"/>
      <c r="C3" s="207"/>
      <c r="D3" s="207"/>
      <c r="E3" s="208"/>
      <c r="F3" s="16"/>
      <c r="G3" s="16"/>
      <c r="H3" s="16"/>
    </row>
    <row r="4" spans="1:8" ht="15.75" x14ac:dyDescent="0.25">
      <c r="A4" s="207" t="s">
        <v>7</v>
      </c>
      <c r="B4" s="209"/>
      <c r="C4" s="209"/>
      <c r="D4" s="209"/>
      <c r="E4" s="209"/>
      <c r="F4" s="16"/>
      <c r="G4" s="16"/>
      <c r="H4" s="16"/>
    </row>
    <row r="5" spans="1:8" ht="18" x14ac:dyDescent="0.25">
      <c r="A5" s="12"/>
      <c r="B5" s="12"/>
      <c r="C5" s="12"/>
      <c r="D5" s="12"/>
      <c r="E5" s="4"/>
      <c r="F5" s="16"/>
      <c r="G5" s="16"/>
      <c r="H5" s="16"/>
    </row>
    <row r="6" spans="1:8" ht="15.75" x14ac:dyDescent="0.25">
      <c r="A6" s="207" t="s">
        <v>1</v>
      </c>
      <c r="B6" s="230"/>
      <c r="C6" s="230"/>
      <c r="D6" s="230"/>
      <c r="E6" s="230"/>
      <c r="F6" s="20"/>
      <c r="G6" s="20"/>
      <c r="H6" s="16"/>
    </row>
    <row r="7" spans="1:8" ht="18" x14ac:dyDescent="0.25">
      <c r="A7" s="26"/>
      <c r="B7" s="26"/>
      <c r="C7" s="26"/>
      <c r="D7" s="26"/>
      <c r="E7" s="193"/>
      <c r="F7" s="20"/>
      <c r="G7" s="20"/>
      <c r="H7" s="16"/>
    </row>
    <row r="8" spans="1:8" ht="36" x14ac:dyDescent="0.25">
      <c r="A8" s="286" t="s">
        <v>8</v>
      </c>
      <c r="B8" s="287" t="s">
        <v>9</v>
      </c>
      <c r="C8" s="287" t="s">
        <v>6</v>
      </c>
      <c r="D8" s="288" t="s">
        <v>215</v>
      </c>
      <c r="E8" s="281" t="s">
        <v>206</v>
      </c>
      <c r="F8" s="288" t="s">
        <v>209</v>
      </c>
      <c r="G8" s="288" t="s">
        <v>210</v>
      </c>
      <c r="H8" s="288" t="s">
        <v>210</v>
      </c>
    </row>
    <row r="9" spans="1:8" x14ac:dyDescent="0.25">
      <c r="A9" s="337"/>
      <c r="B9" s="337"/>
      <c r="C9" s="338">
        <v>1</v>
      </c>
      <c r="D9" s="339">
        <v>2</v>
      </c>
      <c r="E9" s="339">
        <v>3</v>
      </c>
      <c r="F9" s="339">
        <v>5</v>
      </c>
      <c r="G9" s="340" t="s">
        <v>248</v>
      </c>
      <c r="H9" s="340" t="s">
        <v>249</v>
      </c>
    </row>
    <row r="10" spans="1:8" x14ac:dyDescent="0.25">
      <c r="A10" s="286"/>
      <c r="B10" s="287"/>
      <c r="C10" s="287" t="s">
        <v>115</v>
      </c>
      <c r="D10" s="290">
        <f>D11</f>
        <v>566540.39</v>
      </c>
      <c r="E10" s="290">
        <f>E11+E40</f>
        <v>1252069</v>
      </c>
      <c r="F10" s="290">
        <f>F11+F40</f>
        <v>717705.83000000007</v>
      </c>
      <c r="G10" s="291">
        <f>SUM(F10/D10*100)</f>
        <v>126.68220001048822</v>
      </c>
      <c r="H10" s="292">
        <f>SUM(F10/E10*100)</f>
        <v>57.321587708025682</v>
      </c>
    </row>
    <row r="11" spans="1:8" x14ac:dyDescent="0.25">
      <c r="A11" s="293">
        <v>6</v>
      </c>
      <c r="B11" s="294"/>
      <c r="C11" s="294" t="s">
        <v>10</v>
      </c>
      <c r="D11" s="295">
        <f t="shared" ref="D11:F11" si="0">D12+D23+D26+D29+D35</f>
        <v>566540.39</v>
      </c>
      <c r="E11" s="295">
        <f t="shared" si="0"/>
        <v>1250719</v>
      </c>
      <c r="F11" s="295">
        <f t="shared" si="0"/>
        <v>717705.83000000007</v>
      </c>
      <c r="G11" s="296">
        <f t="shared" ref="G11:G44" si="1">SUM(F11/D11*100)</f>
        <v>126.68220001048822</v>
      </c>
      <c r="H11" s="297">
        <f t="shared" ref="H11:H44" si="2">SUM(F11/E11*100)</f>
        <v>57.383459434133485</v>
      </c>
    </row>
    <row r="12" spans="1:8" ht="25.5" customHeight="1" x14ac:dyDescent="0.25">
      <c r="A12" s="298"/>
      <c r="B12" s="299">
        <v>63</v>
      </c>
      <c r="C12" s="300" t="s">
        <v>28</v>
      </c>
      <c r="D12" s="301">
        <f>D13+D15+D18+D20</f>
        <v>508335.32</v>
      </c>
      <c r="E12" s="301">
        <f t="shared" ref="E12:F12" si="3">E13+E15+E18+E20</f>
        <v>1132435</v>
      </c>
      <c r="F12" s="301">
        <f t="shared" si="3"/>
        <v>644298.96</v>
      </c>
      <c r="G12" s="302">
        <f t="shared" si="1"/>
        <v>126.74684104185401</v>
      </c>
      <c r="H12" s="303">
        <f t="shared" si="2"/>
        <v>56.895005894378038</v>
      </c>
    </row>
    <row r="13" spans="1:8" ht="18" customHeight="1" x14ac:dyDescent="0.25">
      <c r="A13" s="289"/>
      <c r="B13" s="304">
        <v>633</v>
      </c>
      <c r="C13" s="305" t="s">
        <v>250</v>
      </c>
      <c r="D13" s="306">
        <f>D14</f>
        <v>1849.91</v>
      </c>
      <c r="E13" s="306">
        <f t="shared" ref="E13:F13" si="4">E14</f>
        <v>16400</v>
      </c>
      <c r="F13" s="306">
        <f t="shared" si="4"/>
        <v>3175.6</v>
      </c>
      <c r="G13" s="307">
        <f t="shared" si="1"/>
        <v>171.66240519809071</v>
      </c>
      <c r="H13" s="308">
        <f t="shared" si="2"/>
        <v>19.363414634146341</v>
      </c>
    </row>
    <row r="14" spans="1:8" ht="15" customHeight="1" x14ac:dyDescent="0.25">
      <c r="A14" s="289"/>
      <c r="B14" s="309">
        <v>6331</v>
      </c>
      <c r="C14" s="310" t="s">
        <v>251</v>
      </c>
      <c r="D14" s="311">
        <v>1849.91</v>
      </c>
      <c r="E14" s="311">
        <v>16400</v>
      </c>
      <c r="F14" s="311">
        <v>3175.6</v>
      </c>
      <c r="G14" s="307">
        <f t="shared" si="1"/>
        <v>171.66240519809071</v>
      </c>
      <c r="H14" s="308">
        <f t="shared" si="2"/>
        <v>19.363414634146341</v>
      </c>
    </row>
    <row r="15" spans="1:8" ht="25.5" customHeight="1" x14ac:dyDescent="0.25">
      <c r="A15" s="289"/>
      <c r="B15" s="312">
        <v>636</v>
      </c>
      <c r="C15" s="312" t="s">
        <v>252</v>
      </c>
      <c r="D15" s="306">
        <f>D16+D17</f>
        <v>495066.75</v>
      </c>
      <c r="E15" s="306">
        <f t="shared" ref="E15:F15" si="5">E16+E17</f>
        <v>1111035</v>
      </c>
      <c r="F15" s="306">
        <f t="shared" si="5"/>
        <v>635629.88</v>
      </c>
      <c r="G15" s="307">
        <f t="shared" si="1"/>
        <v>128.39276319809397</v>
      </c>
      <c r="H15" s="308">
        <f t="shared" si="2"/>
        <v>57.21060812665668</v>
      </c>
    </row>
    <row r="16" spans="1:8" ht="22.5" customHeight="1" x14ac:dyDescent="0.25">
      <c r="A16" s="289"/>
      <c r="B16" s="313">
        <v>6361</v>
      </c>
      <c r="C16" s="314" t="s">
        <v>253</v>
      </c>
      <c r="D16" s="311">
        <v>495066.75</v>
      </c>
      <c r="E16" s="311">
        <v>1111035</v>
      </c>
      <c r="F16" s="311">
        <v>635629.88</v>
      </c>
      <c r="G16" s="307">
        <f t="shared" si="1"/>
        <v>128.39276319809397</v>
      </c>
      <c r="H16" s="308">
        <f t="shared" si="2"/>
        <v>57.21060812665668</v>
      </c>
    </row>
    <row r="17" spans="1:8" ht="25.5" customHeight="1" x14ac:dyDescent="0.25">
      <c r="A17" s="289"/>
      <c r="B17" s="313">
        <v>6362</v>
      </c>
      <c r="C17" s="314" t="s">
        <v>254</v>
      </c>
      <c r="D17" s="311">
        <v>0</v>
      </c>
      <c r="E17" s="311">
        <v>0</v>
      </c>
      <c r="F17" s="311">
        <v>0</v>
      </c>
      <c r="G17" s="307" t="e">
        <f t="shared" si="1"/>
        <v>#DIV/0!</v>
      </c>
      <c r="H17" s="308" t="e">
        <f t="shared" si="2"/>
        <v>#DIV/0!</v>
      </c>
    </row>
    <row r="18" spans="1:8" x14ac:dyDescent="0.25">
      <c r="A18" s="289"/>
      <c r="B18" s="315">
        <v>638</v>
      </c>
      <c r="C18" s="315" t="s">
        <v>255</v>
      </c>
      <c r="D18" s="306">
        <f>D19</f>
        <v>11144.65</v>
      </c>
      <c r="E18" s="306">
        <f t="shared" ref="E18:F18" si="6">E19</f>
        <v>5000</v>
      </c>
      <c r="F18" s="306">
        <f t="shared" si="6"/>
        <v>0</v>
      </c>
      <c r="G18" s="307">
        <f t="shared" si="1"/>
        <v>0</v>
      </c>
      <c r="H18" s="308">
        <f t="shared" si="2"/>
        <v>0</v>
      </c>
    </row>
    <row r="19" spans="1:8" ht="24" x14ac:dyDescent="0.25">
      <c r="A19" s="289"/>
      <c r="B19" s="313">
        <v>6381</v>
      </c>
      <c r="C19" s="314" t="s">
        <v>256</v>
      </c>
      <c r="D19" s="311">
        <v>11144.65</v>
      </c>
      <c r="E19" s="311">
        <v>5000</v>
      </c>
      <c r="F19" s="311">
        <v>0</v>
      </c>
      <c r="G19" s="307">
        <f t="shared" si="1"/>
        <v>0</v>
      </c>
      <c r="H19" s="308">
        <f t="shared" si="2"/>
        <v>0</v>
      </c>
    </row>
    <row r="20" spans="1:8" ht="24.75" customHeight="1" x14ac:dyDescent="0.25">
      <c r="A20" s="289"/>
      <c r="B20" s="315">
        <v>639</v>
      </c>
      <c r="C20" s="315" t="s">
        <v>257</v>
      </c>
      <c r="D20" s="306">
        <f>D21+D22</f>
        <v>274.01</v>
      </c>
      <c r="E20" s="306">
        <f t="shared" ref="E20:F20" si="7">E21+E22</f>
        <v>0</v>
      </c>
      <c r="F20" s="306">
        <f t="shared" si="7"/>
        <v>5493.48</v>
      </c>
      <c r="G20" s="307">
        <f t="shared" si="1"/>
        <v>2004.8465384475019</v>
      </c>
      <c r="H20" s="308" t="e">
        <f t="shared" si="2"/>
        <v>#DIV/0!</v>
      </c>
    </row>
    <row r="21" spans="1:8" ht="25.5" customHeight="1" x14ac:dyDescent="0.25">
      <c r="A21" s="289"/>
      <c r="B21" s="314">
        <v>6391</v>
      </c>
      <c r="C21" s="314" t="s">
        <v>258</v>
      </c>
      <c r="D21" s="311">
        <v>0</v>
      </c>
      <c r="E21" s="311">
        <v>0</v>
      </c>
      <c r="F21" s="311">
        <v>208.4</v>
      </c>
      <c r="G21" s="307" t="e">
        <f t="shared" si="1"/>
        <v>#DIV/0!</v>
      </c>
      <c r="H21" s="308" t="e">
        <f t="shared" si="2"/>
        <v>#DIV/0!</v>
      </c>
    </row>
    <row r="22" spans="1:8" ht="27" customHeight="1" x14ac:dyDescent="0.25">
      <c r="A22" s="289"/>
      <c r="B22" s="314">
        <v>6393</v>
      </c>
      <c r="C22" s="314" t="s">
        <v>259</v>
      </c>
      <c r="D22" s="311">
        <v>274.01</v>
      </c>
      <c r="E22" s="311">
        <v>0</v>
      </c>
      <c r="F22" s="311">
        <v>5285.08</v>
      </c>
      <c r="G22" s="307">
        <f t="shared" si="1"/>
        <v>1928.7909200394147</v>
      </c>
      <c r="H22" s="308" t="e">
        <f t="shared" si="2"/>
        <v>#DIV/0!</v>
      </c>
    </row>
    <row r="23" spans="1:8" x14ac:dyDescent="0.25">
      <c r="A23" s="316"/>
      <c r="B23" s="317">
        <v>64</v>
      </c>
      <c r="C23" s="316" t="s">
        <v>162</v>
      </c>
      <c r="D23" s="301">
        <f t="shared" ref="D23:F24" si="8">D24</f>
        <v>0</v>
      </c>
      <c r="E23" s="301">
        <f t="shared" si="8"/>
        <v>1</v>
      </c>
      <c r="F23" s="301">
        <f t="shared" si="8"/>
        <v>0</v>
      </c>
      <c r="G23" s="302" t="e">
        <f t="shared" si="1"/>
        <v>#DIV/0!</v>
      </c>
      <c r="H23" s="303">
        <f t="shared" si="2"/>
        <v>0</v>
      </c>
    </row>
    <row r="24" spans="1:8" ht="19.5" customHeight="1" x14ac:dyDescent="0.25">
      <c r="A24" s="318"/>
      <c r="B24" s="312">
        <v>641</v>
      </c>
      <c r="C24" s="312" t="s">
        <v>260</v>
      </c>
      <c r="D24" s="306">
        <f t="shared" si="8"/>
        <v>0</v>
      </c>
      <c r="E24" s="306">
        <f t="shared" si="8"/>
        <v>1</v>
      </c>
      <c r="F24" s="306">
        <f t="shared" si="8"/>
        <v>0</v>
      </c>
      <c r="G24" s="307" t="e">
        <f t="shared" si="1"/>
        <v>#DIV/0!</v>
      </c>
      <c r="H24" s="308">
        <f t="shared" si="2"/>
        <v>0</v>
      </c>
    </row>
    <row r="25" spans="1:8" ht="18" customHeight="1" x14ac:dyDescent="0.25">
      <c r="A25" s="318"/>
      <c r="B25" s="313">
        <v>6413</v>
      </c>
      <c r="C25" s="314" t="s">
        <v>261</v>
      </c>
      <c r="D25" s="311">
        <v>0</v>
      </c>
      <c r="E25" s="319">
        <v>1</v>
      </c>
      <c r="F25" s="319">
        <v>0</v>
      </c>
      <c r="G25" s="307" t="e">
        <f t="shared" si="1"/>
        <v>#DIV/0!</v>
      </c>
      <c r="H25" s="308">
        <f t="shared" si="2"/>
        <v>0</v>
      </c>
    </row>
    <row r="26" spans="1:8" ht="36" x14ac:dyDescent="0.25">
      <c r="A26" s="316"/>
      <c r="B26" s="317">
        <v>65</v>
      </c>
      <c r="C26" s="320" t="s">
        <v>163</v>
      </c>
      <c r="D26" s="301">
        <f t="shared" ref="D26:F27" si="9">D27</f>
        <v>2194.7399999999998</v>
      </c>
      <c r="E26" s="301">
        <f t="shared" si="9"/>
        <v>6500</v>
      </c>
      <c r="F26" s="301">
        <f t="shared" si="9"/>
        <v>3022.4</v>
      </c>
      <c r="G26" s="302">
        <f t="shared" si="1"/>
        <v>137.71107283778491</v>
      </c>
      <c r="H26" s="303">
        <f t="shared" si="2"/>
        <v>46.498461538461541</v>
      </c>
    </row>
    <row r="27" spans="1:8" x14ac:dyDescent="0.25">
      <c r="A27" s="318"/>
      <c r="B27" s="312">
        <v>652</v>
      </c>
      <c r="C27" s="312" t="s">
        <v>262</v>
      </c>
      <c r="D27" s="306">
        <f t="shared" si="9"/>
        <v>2194.7399999999998</v>
      </c>
      <c r="E27" s="306">
        <f t="shared" si="9"/>
        <v>6500</v>
      </c>
      <c r="F27" s="306">
        <f t="shared" si="9"/>
        <v>3022.4</v>
      </c>
      <c r="G27" s="307">
        <f t="shared" si="1"/>
        <v>137.71107283778491</v>
      </c>
      <c r="H27" s="308">
        <f t="shared" si="2"/>
        <v>46.498461538461541</v>
      </c>
    </row>
    <row r="28" spans="1:8" x14ac:dyDescent="0.25">
      <c r="A28" s="318"/>
      <c r="B28" s="313">
        <v>6526</v>
      </c>
      <c r="C28" s="314" t="s">
        <v>263</v>
      </c>
      <c r="D28" s="311">
        <v>2194.7399999999998</v>
      </c>
      <c r="E28" s="311">
        <v>6500</v>
      </c>
      <c r="F28" s="311">
        <v>3022.4</v>
      </c>
      <c r="G28" s="307">
        <f t="shared" si="1"/>
        <v>137.71107283778491</v>
      </c>
      <c r="H28" s="308">
        <f t="shared" si="2"/>
        <v>46.498461538461541</v>
      </c>
    </row>
    <row r="29" spans="1:8" ht="39.75" customHeight="1" x14ac:dyDescent="0.25">
      <c r="A29" s="316"/>
      <c r="B29" s="317">
        <v>66</v>
      </c>
      <c r="C29" s="320" t="s">
        <v>164</v>
      </c>
      <c r="D29" s="301">
        <f>D30+D33</f>
        <v>2747.2</v>
      </c>
      <c r="E29" s="301">
        <f t="shared" ref="E29:F29" si="10">E30+E33</f>
        <v>3800</v>
      </c>
      <c r="F29" s="301">
        <f t="shared" si="10"/>
        <v>1268.4000000000001</v>
      </c>
      <c r="G29" s="302">
        <f t="shared" si="1"/>
        <v>46.170646476412351</v>
      </c>
      <c r="H29" s="303">
        <f t="shared" si="2"/>
        <v>33.378947368421052</v>
      </c>
    </row>
    <row r="30" spans="1:8" ht="28.5" customHeight="1" x14ac:dyDescent="0.25">
      <c r="A30" s="318"/>
      <c r="B30" s="321">
        <v>661</v>
      </c>
      <c r="C30" s="315" t="s">
        <v>264</v>
      </c>
      <c r="D30" s="306">
        <f>D31+D32</f>
        <v>1433.4</v>
      </c>
      <c r="E30" s="306">
        <f t="shared" ref="E30:F30" si="11">E31+E32</f>
        <v>2500</v>
      </c>
      <c r="F30" s="306">
        <f t="shared" si="11"/>
        <v>68.400000000000006</v>
      </c>
      <c r="G30" s="307">
        <f t="shared" si="1"/>
        <v>4.7718710757639178</v>
      </c>
      <c r="H30" s="308">
        <f t="shared" si="2"/>
        <v>2.7360000000000002</v>
      </c>
    </row>
    <row r="31" spans="1:8" ht="17.25" customHeight="1" x14ac:dyDescent="0.25">
      <c r="A31" s="318"/>
      <c r="B31" s="322">
        <v>6614</v>
      </c>
      <c r="C31" s="314" t="s">
        <v>265</v>
      </c>
      <c r="D31" s="311">
        <v>0</v>
      </c>
      <c r="E31" s="311">
        <v>0</v>
      </c>
      <c r="F31" s="311">
        <v>68.400000000000006</v>
      </c>
      <c r="G31" s="307" t="e">
        <f t="shared" si="1"/>
        <v>#DIV/0!</v>
      </c>
      <c r="H31" s="308" t="e">
        <f t="shared" si="2"/>
        <v>#DIV/0!</v>
      </c>
    </row>
    <row r="32" spans="1:8" x14ac:dyDescent="0.25">
      <c r="A32" s="318"/>
      <c r="B32" s="322">
        <v>6615</v>
      </c>
      <c r="C32" s="323" t="s">
        <v>266</v>
      </c>
      <c r="D32" s="311">
        <v>1433.4</v>
      </c>
      <c r="E32" s="311">
        <v>2500</v>
      </c>
      <c r="F32" s="311">
        <v>0</v>
      </c>
      <c r="G32" s="307">
        <f t="shared" si="1"/>
        <v>0</v>
      </c>
      <c r="H32" s="308">
        <f t="shared" si="2"/>
        <v>0</v>
      </c>
    </row>
    <row r="33" spans="1:8" ht="24.75" customHeight="1" x14ac:dyDescent="0.25">
      <c r="A33" s="318"/>
      <c r="B33" s="324">
        <v>663</v>
      </c>
      <c r="C33" s="325" t="s">
        <v>267</v>
      </c>
      <c r="D33" s="326">
        <f>D34</f>
        <v>1313.8</v>
      </c>
      <c r="E33" s="326">
        <f>E34</f>
        <v>1300</v>
      </c>
      <c r="F33" s="326">
        <f t="shared" ref="F33" si="12">F34</f>
        <v>1200</v>
      </c>
      <c r="G33" s="307">
        <f t="shared" si="1"/>
        <v>91.338103212056637</v>
      </c>
      <c r="H33" s="308">
        <f t="shared" si="2"/>
        <v>92.307692307692307</v>
      </c>
    </row>
    <row r="34" spans="1:8" x14ac:dyDescent="0.25">
      <c r="A34" s="318"/>
      <c r="B34" s="327">
        <v>6631</v>
      </c>
      <c r="C34" s="328" t="s">
        <v>268</v>
      </c>
      <c r="D34" s="329">
        <v>1313.8</v>
      </c>
      <c r="E34" s="329">
        <v>1300</v>
      </c>
      <c r="F34" s="329">
        <v>1200</v>
      </c>
      <c r="G34" s="307">
        <f t="shared" si="1"/>
        <v>91.338103212056637</v>
      </c>
      <c r="H34" s="308">
        <f t="shared" si="2"/>
        <v>92.307692307692307</v>
      </c>
    </row>
    <row r="35" spans="1:8" ht="24.75" customHeight="1" x14ac:dyDescent="0.25">
      <c r="A35" s="316"/>
      <c r="B35" s="317">
        <v>67</v>
      </c>
      <c r="C35" s="300" t="s">
        <v>29</v>
      </c>
      <c r="D35" s="301">
        <f>D36</f>
        <v>53263.13</v>
      </c>
      <c r="E35" s="301">
        <f t="shared" ref="E35:F35" si="13">E36</f>
        <v>107983</v>
      </c>
      <c r="F35" s="301">
        <f t="shared" si="13"/>
        <v>69116.070000000007</v>
      </c>
      <c r="G35" s="302">
        <f t="shared" si="1"/>
        <v>129.76344048875839</v>
      </c>
      <c r="H35" s="303">
        <f t="shared" si="2"/>
        <v>64.006436198290473</v>
      </c>
    </row>
    <row r="36" spans="1:8" ht="30" customHeight="1" x14ac:dyDescent="0.25">
      <c r="A36" s="318"/>
      <c r="B36" s="312">
        <v>671</v>
      </c>
      <c r="C36" s="312" t="s">
        <v>269</v>
      </c>
      <c r="D36" s="306">
        <f>D37+D38+D39</f>
        <v>53263.13</v>
      </c>
      <c r="E36" s="306">
        <f t="shared" ref="E36:F36" si="14">E37+E38+E39</f>
        <v>107983</v>
      </c>
      <c r="F36" s="306">
        <f t="shared" si="14"/>
        <v>69116.070000000007</v>
      </c>
      <c r="G36" s="307">
        <f t="shared" si="1"/>
        <v>129.76344048875839</v>
      </c>
      <c r="H36" s="308">
        <f t="shared" si="2"/>
        <v>64.006436198290473</v>
      </c>
    </row>
    <row r="37" spans="1:8" ht="25.5" customHeight="1" x14ac:dyDescent="0.25">
      <c r="A37" s="318"/>
      <c r="B37" s="313">
        <v>6711</v>
      </c>
      <c r="C37" s="313" t="s">
        <v>270</v>
      </c>
      <c r="D37" s="311">
        <v>52493.35</v>
      </c>
      <c r="E37" s="311">
        <v>107213</v>
      </c>
      <c r="F37" s="311">
        <v>61480.82</v>
      </c>
      <c r="G37" s="355">
        <f t="shared" si="1"/>
        <v>117.12115915635029</v>
      </c>
      <c r="H37" s="356">
        <f t="shared" si="2"/>
        <v>57.34455709662074</v>
      </c>
    </row>
    <row r="38" spans="1:8" ht="25.5" customHeight="1" x14ac:dyDescent="0.25">
      <c r="A38" s="318"/>
      <c r="B38" s="313">
        <v>6711</v>
      </c>
      <c r="C38" s="313" t="s">
        <v>270</v>
      </c>
      <c r="D38" s="311">
        <v>769.78</v>
      </c>
      <c r="E38" s="311">
        <v>770</v>
      </c>
      <c r="F38" s="311">
        <v>7635.25</v>
      </c>
      <c r="G38" s="355">
        <f t="shared" si="1"/>
        <v>991.8743017485516</v>
      </c>
      <c r="H38" s="356">
        <f t="shared" si="2"/>
        <v>991.59090909090912</v>
      </c>
    </row>
    <row r="39" spans="1:8" ht="27" customHeight="1" x14ac:dyDescent="0.25">
      <c r="A39" s="318"/>
      <c r="B39" s="313">
        <v>6712</v>
      </c>
      <c r="C39" s="313" t="s">
        <v>271</v>
      </c>
      <c r="D39" s="311">
        <v>0</v>
      </c>
      <c r="E39" s="311">
        <v>0</v>
      </c>
      <c r="F39" s="311">
        <v>0</v>
      </c>
      <c r="G39" s="355" t="e">
        <f t="shared" si="1"/>
        <v>#DIV/0!</v>
      </c>
      <c r="H39" s="356" t="e">
        <f t="shared" si="2"/>
        <v>#DIV/0!</v>
      </c>
    </row>
    <row r="40" spans="1:8" x14ac:dyDescent="0.25">
      <c r="A40" s="293">
        <v>9</v>
      </c>
      <c r="B40" s="294"/>
      <c r="C40" s="294" t="s">
        <v>170</v>
      </c>
      <c r="D40" s="295">
        <f>D41</f>
        <v>0</v>
      </c>
      <c r="E40" s="295">
        <f t="shared" ref="E40:F40" si="15">E41</f>
        <v>1350</v>
      </c>
      <c r="F40" s="295">
        <f t="shared" si="15"/>
        <v>0</v>
      </c>
      <c r="G40" s="296" t="e">
        <f t="shared" si="1"/>
        <v>#DIV/0!</v>
      </c>
      <c r="H40" s="297">
        <f t="shared" si="2"/>
        <v>0</v>
      </c>
    </row>
    <row r="41" spans="1:8" x14ac:dyDescent="0.25">
      <c r="A41" s="330"/>
      <c r="B41" s="331">
        <v>92</v>
      </c>
      <c r="C41" s="332" t="s">
        <v>171</v>
      </c>
      <c r="D41" s="333">
        <f>D43</f>
        <v>0</v>
      </c>
      <c r="E41" s="333">
        <f t="shared" ref="E41:F41" si="16">E43</f>
        <v>1350</v>
      </c>
      <c r="F41" s="333">
        <f t="shared" si="16"/>
        <v>0</v>
      </c>
      <c r="G41" s="334" t="e">
        <f t="shared" si="1"/>
        <v>#DIV/0!</v>
      </c>
      <c r="H41" s="335">
        <f t="shared" si="2"/>
        <v>0</v>
      </c>
    </row>
    <row r="42" spans="1:8" x14ac:dyDescent="0.25">
      <c r="A42" s="289"/>
      <c r="B42" s="324">
        <v>922</v>
      </c>
      <c r="C42" s="325" t="s">
        <v>272</v>
      </c>
      <c r="D42" s="306">
        <v>0</v>
      </c>
      <c r="E42" s="306">
        <f>E43</f>
        <v>1350</v>
      </c>
      <c r="F42" s="306">
        <v>0</v>
      </c>
      <c r="G42" s="307" t="e">
        <f t="shared" si="1"/>
        <v>#DIV/0!</v>
      </c>
      <c r="H42" s="308">
        <f t="shared" si="2"/>
        <v>0</v>
      </c>
    </row>
    <row r="43" spans="1:8" x14ac:dyDescent="0.25">
      <c r="A43" s="289"/>
      <c r="B43" s="327">
        <v>9221</v>
      </c>
      <c r="C43" s="328" t="s">
        <v>273</v>
      </c>
      <c r="D43" s="311">
        <v>0</v>
      </c>
      <c r="E43" s="311">
        <v>1350</v>
      </c>
      <c r="F43" s="311">
        <v>0</v>
      </c>
      <c r="G43" s="355" t="e">
        <f t="shared" si="1"/>
        <v>#DIV/0!</v>
      </c>
      <c r="H43" s="356">
        <f t="shared" si="2"/>
        <v>0</v>
      </c>
    </row>
    <row r="44" spans="1:8" x14ac:dyDescent="0.25">
      <c r="A44" s="289"/>
      <c r="B44" s="327">
        <v>9222</v>
      </c>
      <c r="C44" s="328" t="s">
        <v>274</v>
      </c>
      <c r="D44" s="311">
        <v>0</v>
      </c>
      <c r="E44" s="311">
        <v>0</v>
      </c>
      <c r="F44" s="311">
        <v>0</v>
      </c>
      <c r="G44" s="355" t="e">
        <f t="shared" si="1"/>
        <v>#DIV/0!</v>
      </c>
      <c r="H44" s="356" t="e">
        <f t="shared" si="2"/>
        <v>#DIV/0!</v>
      </c>
    </row>
    <row r="45" spans="1:8" ht="6.75" customHeight="1" x14ac:dyDescent="0.25">
      <c r="A45" s="289"/>
      <c r="B45" s="310"/>
      <c r="C45" s="310"/>
      <c r="D45" s="336"/>
      <c r="E45" s="336"/>
      <c r="F45" s="336"/>
      <c r="G45" s="336"/>
      <c r="H45" s="336"/>
    </row>
    <row r="46" spans="1:8" x14ac:dyDescent="0.25">
      <c r="A46" s="33"/>
      <c r="B46" s="33"/>
      <c r="C46" s="33"/>
      <c r="D46" s="33"/>
      <c r="E46" s="33"/>
      <c r="F46" s="20"/>
      <c r="G46" s="20"/>
      <c r="H46" s="20"/>
    </row>
    <row r="47" spans="1:8" x14ac:dyDescent="0.25">
      <c r="A47" s="231" t="s">
        <v>12</v>
      </c>
      <c r="B47" s="232"/>
      <c r="C47" s="232"/>
      <c r="D47" s="232"/>
      <c r="E47" s="232"/>
      <c r="F47" s="20"/>
      <c r="G47" s="20"/>
      <c r="H47" s="20"/>
    </row>
    <row r="48" spans="1:8" x14ac:dyDescent="0.25">
      <c r="A48" s="194"/>
      <c r="B48" s="194"/>
      <c r="C48" s="194"/>
      <c r="D48" s="194"/>
      <c r="E48" s="34"/>
      <c r="F48" s="20"/>
      <c r="G48" s="20"/>
      <c r="H48" s="20"/>
    </row>
    <row r="49" spans="1:8" ht="36" x14ac:dyDescent="0.25">
      <c r="A49" s="286" t="s">
        <v>8</v>
      </c>
      <c r="B49" s="287" t="s">
        <v>9</v>
      </c>
      <c r="C49" s="287" t="s">
        <v>13</v>
      </c>
      <c r="D49" s="288" t="s">
        <v>215</v>
      </c>
      <c r="E49" s="121" t="s">
        <v>206</v>
      </c>
      <c r="F49" s="288" t="s">
        <v>209</v>
      </c>
      <c r="G49" s="288" t="s">
        <v>210</v>
      </c>
      <c r="H49" s="288" t="s">
        <v>210</v>
      </c>
    </row>
    <row r="50" spans="1:8" x14ac:dyDescent="0.25">
      <c r="A50" s="337"/>
      <c r="B50" s="337"/>
      <c r="C50" s="338">
        <v>1</v>
      </c>
      <c r="D50" s="339"/>
      <c r="E50" s="339">
        <v>3</v>
      </c>
      <c r="F50" s="339">
        <v>5</v>
      </c>
      <c r="G50" s="340" t="s">
        <v>248</v>
      </c>
      <c r="H50" s="340" t="s">
        <v>249</v>
      </c>
    </row>
    <row r="51" spans="1:8" x14ac:dyDescent="0.25">
      <c r="A51" s="286"/>
      <c r="B51" s="287"/>
      <c r="C51" s="287" t="s">
        <v>115</v>
      </c>
      <c r="D51" s="287">
        <f>D52+D108</f>
        <v>566593.81999999995</v>
      </c>
      <c r="E51" s="287">
        <f>E52+E108</f>
        <v>1252069</v>
      </c>
      <c r="F51" s="287">
        <f>F52+F108</f>
        <v>716515.24999999988</v>
      </c>
      <c r="G51" s="291">
        <f>SUM(F51/D51*100)</f>
        <v>126.46012446800073</v>
      </c>
      <c r="H51" s="292">
        <f>SUM(F51/E51*100)</f>
        <v>57.226498699352824</v>
      </c>
    </row>
    <row r="52" spans="1:8" x14ac:dyDescent="0.25">
      <c r="A52" s="293">
        <v>3</v>
      </c>
      <c r="B52" s="294"/>
      <c r="C52" s="294" t="s">
        <v>14</v>
      </c>
      <c r="D52" s="342">
        <f>D53+D64+D95+D99+D104</f>
        <v>566293.81999999995</v>
      </c>
      <c r="E52" s="342">
        <f>E53+E64+E95+E99+E104</f>
        <v>1250219</v>
      </c>
      <c r="F52" s="342">
        <f>F53+F64+F95+F99+F104</f>
        <v>708680.99999999988</v>
      </c>
      <c r="G52" s="296">
        <f t="shared" ref="G52:G114" si="17">SUM(F52/D52*100)</f>
        <v>125.14369307438318</v>
      </c>
      <c r="H52" s="297">
        <f t="shared" ref="H52:H114" si="18">SUM(F52/E52*100)</f>
        <v>56.684548867038487</v>
      </c>
    </row>
    <row r="53" spans="1:8" x14ac:dyDescent="0.25">
      <c r="A53" s="298"/>
      <c r="B53" s="343">
        <v>31</v>
      </c>
      <c r="C53" s="298" t="s">
        <v>15</v>
      </c>
      <c r="D53" s="344">
        <f>D54+D57+D60</f>
        <v>502969.56000000006</v>
      </c>
      <c r="E53" s="344">
        <f t="shared" ref="E53:F53" si="19">E54+E57+E60</f>
        <v>1109535</v>
      </c>
      <c r="F53" s="344">
        <f t="shared" si="19"/>
        <v>633240.64999999991</v>
      </c>
      <c r="G53" s="302">
        <f t="shared" si="17"/>
        <v>125.90039246112626</v>
      </c>
      <c r="H53" s="303">
        <f t="shared" si="18"/>
        <v>57.072616005804221</v>
      </c>
    </row>
    <row r="54" spans="1:8" x14ac:dyDescent="0.25">
      <c r="A54" s="289"/>
      <c r="B54" s="312">
        <v>311</v>
      </c>
      <c r="C54" s="321" t="s">
        <v>275</v>
      </c>
      <c r="D54" s="345">
        <f>D55+D56</f>
        <v>417122.18000000005</v>
      </c>
      <c r="E54" s="345">
        <f t="shared" ref="E54:F54" si="20">E55+E56</f>
        <v>923900</v>
      </c>
      <c r="F54" s="345">
        <f t="shared" si="20"/>
        <v>526533.49</v>
      </c>
      <c r="G54" s="334">
        <f t="shared" si="17"/>
        <v>126.2300388821328</v>
      </c>
      <c r="H54" s="335">
        <f t="shared" si="18"/>
        <v>56.990311722047835</v>
      </c>
    </row>
    <row r="55" spans="1:8" x14ac:dyDescent="0.25">
      <c r="A55" s="289"/>
      <c r="B55" s="313">
        <v>3111</v>
      </c>
      <c r="C55" s="313" t="s">
        <v>276</v>
      </c>
      <c r="D55" s="346">
        <v>408047.03</v>
      </c>
      <c r="E55" s="346">
        <v>921400</v>
      </c>
      <c r="F55" s="346">
        <v>526533.49</v>
      </c>
      <c r="G55" s="334">
        <f t="shared" si="17"/>
        <v>129.03745188391639</v>
      </c>
      <c r="H55" s="335">
        <f t="shared" si="18"/>
        <v>57.144941393531582</v>
      </c>
    </row>
    <row r="56" spans="1:8" x14ac:dyDescent="0.25">
      <c r="A56" s="289"/>
      <c r="B56" s="313">
        <v>3111</v>
      </c>
      <c r="C56" s="313" t="s">
        <v>277</v>
      </c>
      <c r="D56" s="346">
        <v>9075.15</v>
      </c>
      <c r="E56" s="346">
        <v>2500</v>
      </c>
      <c r="F56" s="346">
        <v>0</v>
      </c>
      <c r="G56" s="334">
        <f t="shared" si="17"/>
        <v>0</v>
      </c>
      <c r="H56" s="335">
        <f t="shared" si="18"/>
        <v>0</v>
      </c>
    </row>
    <row r="57" spans="1:8" ht="15.75" customHeight="1" x14ac:dyDescent="0.25">
      <c r="A57" s="289"/>
      <c r="B57" s="312">
        <v>312</v>
      </c>
      <c r="C57" s="312" t="s">
        <v>81</v>
      </c>
      <c r="D57" s="345">
        <f>D58+D59</f>
        <v>16909.650000000001</v>
      </c>
      <c r="E57" s="345">
        <f t="shared" ref="E57:F57" si="21">E58+E59</f>
        <v>42100</v>
      </c>
      <c r="F57" s="345">
        <f t="shared" si="21"/>
        <v>21586.69</v>
      </c>
      <c r="G57" s="334">
        <f t="shared" si="17"/>
        <v>127.65899944706128</v>
      </c>
      <c r="H57" s="335">
        <f t="shared" si="18"/>
        <v>51.274798099762464</v>
      </c>
    </row>
    <row r="58" spans="1:8" ht="17.25" customHeight="1" x14ac:dyDescent="0.25">
      <c r="A58" s="289"/>
      <c r="B58" s="313">
        <v>3121</v>
      </c>
      <c r="C58" s="313" t="s">
        <v>278</v>
      </c>
      <c r="D58" s="346">
        <v>16654.650000000001</v>
      </c>
      <c r="E58" s="346">
        <v>42000</v>
      </c>
      <c r="F58" s="346">
        <v>21586.69</v>
      </c>
      <c r="G58" s="334">
        <f t="shared" si="17"/>
        <v>129.61359139939896</v>
      </c>
      <c r="H58" s="335">
        <f t="shared" si="18"/>
        <v>51.396880952380954</v>
      </c>
    </row>
    <row r="59" spans="1:8" ht="17.25" customHeight="1" x14ac:dyDescent="0.25">
      <c r="A59" s="289"/>
      <c r="B59" s="313">
        <v>3121</v>
      </c>
      <c r="C59" s="313" t="s">
        <v>279</v>
      </c>
      <c r="D59" s="346">
        <v>255</v>
      </c>
      <c r="E59" s="346">
        <v>100</v>
      </c>
      <c r="F59" s="346"/>
      <c r="G59" s="334">
        <f t="shared" si="17"/>
        <v>0</v>
      </c>
      <c r="H59" s="335">
        <f t="shared" si="18"/>
        <v>0</v>
      </c>
    </row>
    <row r="60" spans="1:8" x14ac:dyDescent="0.25">
      <c r="A60" s="289"/>
      <c r="B60" s="312">
        <v>313</v>
      </c>
      <c r="C60" s="312" t="s">
        <v>280</v>
      </c>
      <c r="D60" s="345">
        <f>D61+D62+D63</f>
        <v>68937.73</v>
      </c>
      <c r="E60" s="345">
        <f t="shared" ref="E60:F60" si="22">E61+E62+E63</f>
        <v>143535</v>
      </c>
      <c r="F60" s="345">
        <f t="shared" si="22"/>
        <v>85120.47</v>
      </c>
      <c r="G60" s="334">
        <f t="shared" si="17"/>
        <v>123.47443120044714</v>
      </c>
      <c r="H60" s="335">
        <f t="shared" si="18"/>
        <v>59.302936565994358</v>
      </c>
    </row>
    <row r="61" spans="1:8" ht="16.5" customHeight="1" x14ac:dyDescent="0.25">
      <c r="A61" s="289"/>
      <c r="B61" s="313">
        <v>3132</v>
      </c>
      <c r="C61" s="313" t="s">
        <v>281</v>
      </c>
      <c r="D61" s="346">
        <v>68907.3</v>
      </c>
      <c r="E61" s="346">
        <v>143000</v>
      </c>
      <c r="F61" s="347">
        <v>85120.47</v>
      </c>
      <c r="G61" s="334">
        <f t="shared" si="17"/>
        <v>123.52895847029271</v>
      </c>
      <c r="H61" s="335">
        <f t="shared" si="18"/>
        <v>59.524804195804194</v>
      </c>
    </row>
    <row r="62" spans="1:8" ht="15.75" customHeight="1" x14ac:dyDescent="0.25">
      <c r="A62" s="289"/>
      <c r="B62" s="313">
        <v>3132</v>
      </c>
      <c r="C62" s="313" t="s">
        <v>282</v>
      </c>
      <c r="D62" s="346">
        <v>0</v>
      </c>
      <c r="E62" s="346">
        <v>500</v>
      </c>
      <c r="F62" s="347">
        <v>0</v>
      </c>
      <c r="G62" s="334" t="e">
        <f t="shared" si="17"/>
        <v>#DIV/0!</v>
      </c>
      <c r="H62" s="335">
        <f t="shared" si="18"/>
        <v>0</v>
      </c>
    </row>
    <row r="63" spans="1:8" ht="25.5" customHeight="1" x14ac:dyDescent="0.25">
      <c r="A63" s="289"/>
      <c r="B63" s="313">
        <v>3133</v>
      </c>
      <c r="C63" s="313" t="s">
        <v>283</v>
      </c>
      <c r="D63" s="346">
        <v>30.43</v>
      </c>
      <c r="E63" s="346">
        <v>35</v>
      </c>
      <c r="F63" s="348">
        <v>0</v>
      </c>
      <c r="G63" s="334">
        <f t="shared" si="17"/>
        <v>0</v>
      </c>
      <c r="H63" s="335">
        <f t="shared" si="18"/>
        <v>0</v>
      </c>
    </row>
    <row r="64" spans="1:8" x14ac:dyDescent="0.25">
      <c r="A64" s="316"/>
      <c r="B64" s="349">
        <v>32</v>
      </c>
      <c r="C64" s="350" t="s">
        <v>24</v>
      </c>
      <c r="D64" s="344">
        <f>D65+D70+D77+D87</f>
        <v>61698.75</v>
      </c>
      <c r="E64" s="344">
        <f>E65+E70+E77+E87</f>
        <v>125984</v>
      </c>
      <c r="F64" s="344">
        <f>F65+F70+F77+F87</f>
        <v>74605.680000000008</v>
      </c>
      <c r="G64" s="302">
        <f t="shared" si="17"/>
        <v>120.91927308089711</v>
      </c>
      <c r="H64" s="303">
        <f t="shared" si="18"/>
        <v>59.218376936753877</v>
      </c>
    </row>
    <row r="65" spans="1:8" x14ac:dyDescent="0.25">
      <c r="A65" s="318"/>
      <c r="B65" s="324">
        <v>321</v>
      </c>
      <c r="C65" s="324" t="s">
        <v>284</v>
      </c>
      <c r="D65" s="345">
        <f t="shared" ref="D65:F65" si="23">SUM(D66:D69)</f>
        <v>34060.83</v>
      </c>
      <c r="E65" s="345">
        <f t="shared" si="23"/>
        <v>63305</v>
      </c>
      <c r="F65" s="345">
        <f t="shared" si="23"/>
        <v>31054.920000000002</v>
      </c>
      <c r="G65" s="307">
        <f t="shared" si="17"/>
        <v>91.174877417843319</v>
      </c>
      <c r="H65" s="308">
        <f t="shared" si="18"/>
        <v>49.056030329357874</v>
      </c>
    </row>
    <row r="66" spans="1:8" x14ac:dyDescent="0.25">
      <c r="A66" s="318"/>
      <c r="B66" s="322">
        <v>3211</v>
      </c>
      <c r="C66" s="322" t="s">
        <v>38</v>
      </c>
      <c r="D66" s="346">
        <v>4440.34</v>
      </c>
      <c r="E66" s="346">
        <v>4800</v>
      </c>
      <c r="F66" s="346">
        <v>3123.04</v>
      </c>
      <c r="G66" s="307">
        <f t="shared" si="17"/>
        <v>70.333352851358228</v>
      </c>
      <c r="H66" s="308">
        <f t="shared" si="18"/>
        <v>65.063333333333333</v>
      </c>
    </row>
    <row r="67" spans="1:8" ht="24.75" x14ac:dyDescent="0.25">
      <c r="A67" s="318"/>
      <c r="B67" s="351">
        <v>3212</v>
      </c>
      <c r="C67" s="352" t="s">
        <v>285</v>
      </c>
      <c r="D67" s="346">
        <v>29440.76</v>
      </c>
      <c r="E67" s="346">
        <v>57845</v>
      </c>
      <c r="F67" s="346">
        <v>27463.98</v>
      </c>
      <c r="G67" s="307">
        <f t="shared" si="17"/>
        <v>93.285567356277483</v>
      </c>
      <c r="H67" s="308">
        <f t="shared" si="18"/>
        <v>47.478572045984954</v>
      </c>
    </row>
    <row r="68" spans="1:8" x14ac:dyDescent="0.25">
      <c r="A68" s="318"/>
      <c r="B68" s="322">
        <v>3213</v>
      </c>
      <c r="C68" s="322" t="s">
        <v>41</v>
      </c>
      <c r="D68" s="346">
        <v>179.73</v>
      </c>
      <c r="E68" s="346">
        <v>600</v>
      </c>
      <c r="F68" s="346">
        <v>467.9</v>
      </c>
      <c r="G68" s="307">
        <f t="shared" si="17"/>
        <v>260.3349468647416</v>
      </c>
      <c r="H68" s="308">
        <f t="shared" si="18"/>
        <v>77.98333333333332</v>
      </c>
    </row>
    <row r="69" spans="1:8" x14ac:dyDescent="0.25">
      <c r="A69" s="318"/>
      <c r="B69" s="322">
        <v>3214</v>
      </c>
      <c r="C69" s="322" t="s">
        <v>42</v>
      </c>
      <c r="D69" s="346">
        <v>0</v>
      </c>
      <c r="E69" s="346">
        <v>60</v>
      </c>
      <c r="F69" s="346">
        <v>0</v>
      </c>
      <c r="G69" s="307" t="e">
        <f t="shared" si="17"/>
        <v>#DIV/0!</v>
      </c>
      <c r="H69" s="308">
        <f t="shared" si="18"/>
        <v>0</v>
      </c>
    </row>
    <row r="70" spans="1:8" ht="18.75" customHeight="1" x14ac:dyDescent="0.25">
      <c r="A70" s="318"/>
      <c r="B70" s="324">
        <v>322</v>
      </c>
      <c r="C70" s="325" t="s">
        <v>286</v>
      </c>
      <c r="D70" s="345">
        <f t="shared" ref="D70:F70" si="24">SUM(D71:D76)</f>
        <v>13279.1</v>
      </c>
      <c r="E70" s="345">
        <f t="shared" si="24"/>
        <v>25199</v>
      </c>
      <c r="F70" s="345">
        <f t="shared" si="24"/>
        <v>20190.400000000001</v>
      </c>
      <c r="G70" s="307">
        <f t="shared" si="17"/>
        <v>152.04644893102696</v>
      </c>
      <c r="H70" s="308">
        <f t="shared" si="18"/>
        <v>80.123814437080839</v>
      </c>
    </row>
    <row r="71" spans="1:8" x14ac:dyDescent="0.25">
      <c r="A71" s="318"/>
      <c r="B71" s="322">
        <v>3221</v>
      </c>
      <c r="C71" s="353" t="s">
        <v>287</v>
      </c>
      <c r="D71" s="346">
        <v>4224.1899999999996</v>
      </c>
      <c r="E71" s="346">
        <v>7401</v>
      </c>
      <c r="F71" s="346">
        <v>3051.61</v>
      </c>
      <c r="G71" s="307">
        <f t="shared" si="17"/>
        <v>72.241305433704468</v>
      </c>
      <c r="H71" s="308">
        <f t="shared" si="18"/>
        <v>41.232401026888262</v>
      </c>
    </row>
    <row r="72" spans="1:8" x14ac:dyDescent="0.25">
      <c r="A72" s="318"/>
      <c r="B72" s="322">
        <v>3222</v>
      </c>
      <c r="C72" s="353" t="s">
        <v>125</v>
      </c>
      <c r="D72" s="346">
        <v>60.66</v>
      </c>
      <c r="E72" s="346">
        <v>60</v>
      </c>
      <c r="F72" s="346">
        <v>0</v>
      </c>
      <c r="G72" s="307">
        <f t="shared" si="17"/>
        <v>0</v>
      </c>
      <c r="H72" s="308">
        <f t="shared" si="18"/>
        <v>0</v>
      </c>
    </row>
    <row r="73" spans="1:8" x14ac:dyDescent="0.25">
      <c r="A73" s="318"/>
      <c r="B73" s="322">
        <v>3223</v>
      </c>
      <c r="C73" s="353" t="s">
        <v>44</v>
      </c>
      <c r="D73" s="346">
        <v>7893.26</v>
      </c>
      <c r="E73" s="346">
        <v>14000</v>
      </c>
      <c r="F73" s="346">
        <v>15322.86</v>
      </c>
      <c r="G73" s="307">
        <f t="shared" si="17"/>
        <v>194.12587448025278</v>
      </c>
      <c r="H73" s="308">
        <f t="shared" si="18"/>
        <v>109.449</v>
      </c>
    </row>
    <row r="74" spans="1:8" ht="16.5" customHeight="1" x14ac:dyDescent="0.25">
      <c r="A74" s="318"/>
      <c r="B74" s="322">
        <v>3224</v>
      </c>
      <c r="C74" s="353" t="s">
        <v>288</v>
      </c>
      <c r="D74" s="346">
        <v>1100.99</v>
      </c>
      <c r="E74" s="346">
        <v>3238</v>
      </c>
      <c r="F74" s="346">
        <v>911.9</v>
      </c>
      <c r="G74" s="307">
        <f t="shared" si="17"/>
        <v>82.82545708862024</v>
      </c>
      <c r="H74" s="308">
        <f t="shared" si="18"/>
        <v>28.162445954292775</v>
      </c>
    </row>
    <row r="75" spans="1:8" x14ac:dyDescent="0.25">
      <c r="A75" s="318"/>
      <c r="B75" s="322">
        <v>3225</v>
      </c>
      <c r="C75" s="353" t="s">
        <v>289</v>
      </c>
      <c r="D75" s="346">
        <v>0</v>
      </c>
      <c r="E75" s="346">
        <v>300</v>
      </c>
      <c r="F75" s="346">
        <v>516.73</v>
      </c>
      <c r="G75" s="307" t="e">
        <f t="shared" si="17"/>
        <v>#DIV/0!</v>
      </c>
      <c r="H75" s="308">
        <f t="shared" si="18"/>
        <v>172.24333333333334</v>
      </c>
    </row>
    <row r="76" spans="1:8" x14ac:dyDescent="0.25">
      <c r="A76" s="318"/>
      <c r="B76" s="322">
        <v>3227</v>
      </c>
      <c r="C76" s="322" t="s">
        <v>290</v>
      </c>
      <c r="D76" s="346">
        <v>0</v>
      </c>
      <c r="E76" s="346">
        <v>200</v>
      </c>
      <c r="F76" s="346">
        <v>387.3</v>
      </c>
      <c r="G76" s="307" t="e">
        <f t="shared" si="17"/>
        <v>#DIV/0!</v>
      </c>
      <c r="H76" s="308">
        <f t="shared" si="18"/>
        <v>193.65</v>
      </c>
    </row>
    <row r="77" spans="1:8" x14ac:dyDescent="0.25">
      <c r="A77" s="318"/>
      <c r="B77" s="324">
        <v>323</v>
      </c>
      <c r="C77" s="325" t="s">
        <v>291</v>
      </c>
      <c r="D77" s="345">
        <f t="shared" ref="D77:F77" si="25">SUM(D78:D86)</f>
        <v>7423.7400000000007</v>
      </c>
      <c r="E77" s="345">
        <f t="shared" si="25"/>
        <v>19491</v>
      </c>
      <c r="F77" s="345">
        <f t="shared" si="25"/>
        <v>13929.369999999999</v>
      </c>
      <c r="G77" s="307">
        <f t="shared" si="17"/>
        <v>187.63278347571438</v>
      </c>
      <c r="H77" s="308">
        <f t="shared" si="18"/>
        <v>71.465650813195822</v>
      </c>
    </row>
    <row r="78" spans="1:8" ht="16.5" customHeight="1" x14ac:dyDescent="0.25">
      <c r="A78" s="318"/>
      <c r="B78" s="322">
        <v>3231</v>
      </c>
      <c r="C78" s="353" t="s">
        <v>47</v>
      </c>
      <c r="D78" s="346">
        <v>960.51</v>
      </c>
      <c r="E78" s="346">
        <v>1300</v>
      </c>
      <c r="F78" s="346">
        <v>848.41</v>
      </c>
      <c r="G78" s="307">
        <f t="shared" si="17"/>
        <v>88.329116823354255</v>
      </c>
      <c r="H78" s="308">
        <f t="shared" si="18"/>
        <v>65.262307692307687</v>
      </c>
    </row>
    <row r="79" spans="1:8" ht="17.25" customHeight="1" x14ac:dyDescent="0.25">
      <c r="A79" s="318"/>
      <c r="B79" s="322">
        <v>3232</v>
      </c>
      <c r="C79" s="353" t="s">
        <v>292</v>
      </c>
      <c r="D79" s="346">
        <v>1185.26</v>
      </c>
      <c r="E79" s="346">
        <v>3100</v>
      </c>
      <c r="F79" s="346">
        <v>707.88</v>
      </c>
      <c r="G79" s="307">
        <f t="shared" si="17"/>
        <v>59.723604947437693</v>
      </c>
      <c r="H79" s="308">
        <f t="shared" si="18"/>
        <v>22.83483870967742</v>
      </c>
    </row>
    <row r="80" spans="1:8" ht="16.5" customHeight="1" x14ac:dyDescent="0.25">
      <c r="A80" s="318"/>
      <c r="B80" s="322">
        <v>3233</v>
      </c>
      <c r="C80" s="353" t="s">
        <v>48</v>
      </c>
      <c r="D80" s="346">
        <v>859.98</v>
      </c>
      <c r="E80" s="346">
        <v>1700</v>
      </c>
      <c r="F80" s="346">
        <v>900</v>
      </c>
      <c r="G80" s="307">
        <f t="shared" si="17"/>
        <v>104.65359659526965</v>
      </c>
      <c r="H80" s="308">
        <f t="shared" si="18"/>
        <v>52.941176470588239</v>
      </c>
    </row>
    <row r="81" spans="1:8" x14ac:dyDescent="0.25">
      <c r="A81" s="318"/>
      <c r="B81" s="322">
        <v>3234</v>
      </c>
      <c r="C81" s="353" t="s">
        <v>49</v>
      </c>
      <c r="D81" s="346">
        <v>1891.52</v>
      </c>
      <c r="E81" s="346">
        <v>3000</v>
      </c>
      <c r="F81" s="346">
        <v>2043.67</v>
      </c>
      <c r="G81" s="307">
        <f t="shared" si="17"/>
        <v>108.04379546608018</v>
      </c>
      <c r="H81" s="308">
        <f t="shared" si="18"/>
        <v>68.122333333333344</v>
      </c>
    </row>
    <row r="82" spans="1:8" x14ac:dyDescent="0.25">
      <c r="A82" s="318"/>
      <c r="B82" s="322">
        <v>3235</v>
      </c>
      <c r="C82" s="353" t="s">
        <v>50</v>
      </c>
      <c r="D82" s="346">
        <v>796.38</v>
      </c>
      <c r="E82" s="346">
        <v>1600</v>
      </c>
      <c r="F82" s="346">
        <v>796.38</v>
      </c>
      <c r="G82" s="307">
        <f t="shared" si="17"/>
        <v>100</v>
      </c>
      <c r="H82" s="308">
        <f t="shared" si="18"/>
        <v>49.77375</v>
      </c>
    </row>
    <row r="83" spans="1:8" ht="15" customHeight="1" x14ac:dyDescent="0.25">
      <c r="A83" s="318"/>
      <c r="B83" s="322">
        <v>3236</v>
      </c>
      <c r="C83" s="353" t="s">
        <v>51</v>
      </c>
      <c r="D83" s="346">
        <v>0</v>
      </c>
      <c r="E83" s="346">
        <v>3300</v>
      </c>
      <c r="F83" s="346">
        <v>2795.56</v>
      </c>
      <c r="G83" s="307" t="e">
        <f t="shared" si="17"/>
        <v>#DIV/0!</v>
      </c>
      <c r="H83" s="308">
        <f t="shared" si="18"/>
        <v>84.713939393939398</v>
      </c>
    </row>
    <row r="84" spans="1:8" x14ac:dyDescent="0.25">
      <c r="A84" s="318"/>
      <c r="B84" s="322">
        <v>3237</v>
      </c>
      <c r="C84" s="353" t="s">
        <v>52</v>
      </c>
      <c r="D84" s="346">
        <v>668.38</v>
      </c>
      <c r="E84" s="346">
        <v>2791</v>
      </c>
      <c r="F84" s="346">
        <v>4775</v>
      </c>
      <c r="G84" s="307">
        <f t="shared" si="17"/>
        <v>714.41395613273892</v>
      </c>
      <c r="H84" s="308">
        <f t="shared" si="18"/>
        <v>171.08563238982444</v>
      </c>
    </row>
    <row r="85" spans="1:8" x14ac:dyDescent="0.25">
      <c r="A85" s="318"/>
      <c r="B85" s="322">
        <v>3238</v>
      </c>
      <c r="C85" s="353" t="s">
        <v>53</v>
      </c>
      <c r="D85" s="346">
        <v>920.13</v>
      </c>
      <c r="E85" s="346">
        <v>2500</v>
      </c>
      <c r="F85" s="346">
        <v>969.59</v>
      </c>
      <c r="G85" s="307">
        <f t="shared" si="17"/>
        <v>105.37532739938922</v>
      </c>
      <c r="H85" s="308">
        <f t="shared" si="18"/>
        <v>38.7836</v>
      </c>
    </row>
    <row r="86" spans="1:8" x14ac:dyDescent="0.25">
      <c r="A86" s="318"/>
      <c r="B86" s="322">
        <v>3239</v>
      </c>
      <c r="C86" s="353" t="s">
        <v>54</v>
      </c>
      <c r="D86" s="346">
        <v>141.58000000000001</v>
      </c>
      <c r="E86" s="346">
        <v>200</v>
      </c>
      <c r="F86" s="346">
        <v>92.88</v>
      </c>
      <c r="G86" s="307">
        <f t="shared" si="17"/>
        <v>65.602486226868194</v>
      </c>
      <c r="H86" s="308">
        <f t="shared" si="18"/>
        <v>46.44</v>
      </c>
    </row>
    <row r="87" spans="1:8" ht="17.25" customHeight="1" x14ac:dyDescent="0.25">
      <c r="A87" s="318"/>
      <c r="B87" s="324">
        <v>329</v>
      </c>
      <c r="C87" s="325" t="s">
        <v>59</v>
      </c>
      <c r="D87" s="345">
        <f>SUM(D88:D94)</f>
        <v>6935.08</v>
      </c>
      <c r="E87" s="345">
        <f>SUM(E88:E94)</f>
        <v>17989</v>
      </c>
      <c r="F87" s="345">
        <f>SUM(F88:F94)</f>
        <v>9430.99</v>
      </c>
      <c r="G87" s="307">
        <f t="shared" si="17"/>
        <v>135.98963530341393</v>
      </c>
      <c r="H87" s="308">
        <f t="shared" si="18"/>
        <v>52.426427261104003</v>
      </c>
    </row>
    <row r="88" spans="1:8" x14ac:dyDescent="0.25">
      <c r="A88" s="318"/>
      <c r="B88" s="322">
        <v>3292</v>
      </c>
      <c r="C88" s="353" t="s">
        <v>55</v>
      </c>
      <c r="D88" s="346">
        <v>84.16</v>
      </c>
      <c r="E88" s="346">
        <v>1350</v>
      </c>
      <c r="F88" s="346">
        <v>413.69</v>
      </c>
      <c r="G88" s="307">
        <f t="shared" si="17"/>
        <v>491.55180608365015</v>
      </c>
      <c r="H88" s="308">
        <f t="shared" si="18"/>
        <v>30.6437037037037</v>
      </c>
    </row>
    <row r="89" spans="1:8" x14ac:dyDescent="0.25">
      <c r="A89" s="318"/>
      <c r="B89" s="322">
        <v>3293</v>
      </c>
      <c r="C89" s="353" t="s">
        <v>56</v>
      </c>
      <c r="D89" s="346">
        <v>132.29</v>
      </c>
      <c r="E89" s="346">
        <v>230</v>
      </c>
      <c r="F89" s="346">
        <v>0</v>
      </c>
      <c r="G89" s="307">
        <f t="shared" si="17"/>
        <v>0</v>
      </c>
      <c r="H89" s="308">
        <f t="shared" si="18"/>
        <v>0</v>
      </c>
    </row>
    <row r="90" spans="1:8" x14ac:dyDescent="0.25">
      <c r="A90" s="318"/>
      <c r="B90" s="322">
        <v>3294</v>
      </c>
      <c r="C90" s="353" t="s">
        <v>57</v>
      </c>
      <c r="D90" s="346">
        <v>48.27</v>
      </c>
      <c r="E90" s="346">
        <v>60</v>
      </c>
      <c r="F90" s="346">
        <v>60</v>
      </c>
      <c r="G90" s="307">
        <f t="shared" si="17"/>
        <v>124.30080795525168</v>
      </c>
      <c r="H90" s="308">
        <f t="shared" si="18"/>
        <v>100</v>
      </c>
    </row>
    <row r="91" spans="1:8" x14ac:dyDescent="0.25">
      <c r="A91" s="318"/>
      <c r="B91" s="322">
        <v>3295</v>
      </c>
      <c r="C91" s="353" t="s">
        <v>58</v>
      </c>
      <c r="D91" s="346">
        <v>1237.53</v>
      </c>
      <c r="E91" s="346">
        <v>1460</v>
      </c>
      <c r="F91" s="346">
        <v>996.59</v>
      </c>
      <c r="G91" s="307">
        <f t="shared" si="17"/>
        <v>80.530572996210196</v>
      </c>
      <c r="H91" s="308">
        <f t="shared" si="18"/>
        <v>68.259589041095893</v>
      </c>
    </row>
    <row r="92" spans="1:8" x14ac:dyDescent="0.25">
      <c r="A92" s="318"/>
      <c r="B92" s="322">
        <v>3296</v>
      </c>
      <c r="C92" s="353" t="s">
        <v>144</v>
      </c>
      <c r="D92" s="346">
        <v>1081.1199999999999</v>
      </c>
      <c r="E92" s="346">
        <v>1300</v>
      </c>
      <c r="F92" s="346">
        <v>0</v>
      </c>
      <c r="G92" s="307">
        <f t="shared" si="17"/>
        <v>0</v>
      </c>
      <c r="H92" s="308">
        <f t="shared" si="18"/>
        <v>0</v>
      </c>
    </row>
    <row r="93" spans="1:8" ht="14.25" customHeight="1" x14ac:dyDescent="0.25">
      <c r="A93" s="318"/>
      <c r="B93" s="322">
        <v>3299</v>
      </c>
      <c r="C93" s="353" t="s">
        <v>59</v>
      </c>
      <c r="D93" s="346">
        <v>4351.71</v>
      </c>
      <c r="E93" s="346">
        <v>13589</v>
      </c>
      <c r="F93" s="346">
        <v>7960.71</v>
      </c>
      <c r="G93" s="307">
        <f t="shared" si="17"/>
        <v>182.93291602611387</v>
      </c>
      <c r="H93" s="308">
        <f t="shared" si="18"/>
        <v>58.582014864964307</v>
      </c>
    </row>
    <row r="94" spans="1:8" ht="16.5" customHeight="1" x14ac:dyDescent="0.25">
      <c r="A94" s="318"/>
      <c r="B94" s="322">
        <v>3299</v>
      </c>
      <c r="C94" s="353" t="s">
        <v>59</v>
      </c>
      <c r="D94" s="346">
        <v>0</v>
      </c>
      <c r="E94" s="346">
        <v>0</v>
      </c>
      <c r="F94" s="346">
        <v>0</v>
      </c>
      <c r="G94" s="307" t="e">
        <f t="shared" si="17"/>
        <v>#DIV/0!</v>
      </c>
      <c r="H94" s="308" t="e">
        <f t="shared" si="18"/>
        <v>#DIV/0!</v>
      </c>
    </row>
    <row r="95" spans="1:8" x14ac:dyDescent="0.25">
      <c r="A95" s="316"/>
      <c r="B95" s="349">
        <v>34</v>
      </c>
      <c r="C95" s="350" t="s">
        <v>152</v>
      </c>
      <c r="D95" s="344">
        <f>D96</f>
        <v>1088.8200000000002</v>
      </c>
      <c r="E95" s="344">
        <f t="shared" ref="E95:F95" si="26">E96</f>
        <v>1550</v>
      </c>
      <c r="F95" s="344">
        <f t="shared" si="26"/>
        <v>360.44</v>
      </c>
      <c r="G95" s="302">
        <f t="shared" si="17"/>
        <v>33.103726970481802</v>
      </c>
      <c r="H95" s="303">
        <f t="shared" si="18"/>
        <v>23.254193548387097</v>
      </c>
    </row>
    <row r="96" spans="1:8" x14ac:dyDescent="0.25">
      <c r="A96" s="318"/>
      <c r="B96" s="324">
        <v>343</v>
      </c>
      <c r="C96" s="325" t="s">
        <v>293</v>
      </c>
      <c r="D96" s="345">
        <f t="shared" ref="D96:F96" si="27">SUM(D97:D98)</f>
        <v>1088.8200000000002</v>
      </c>
      <c r="E96" s="345">
        <f t="shared" si="27"/>
        <v>1550</v>
      </c>
      <c r="F96" s="345">
        <f t="shared" si="27"/>
        <v>360.44</v>
      </c>
      <c r="G96" s="307">
        <f t="shared" si="17"/>
        <v>33.103726970481802</v>
      </c>
      <c r="H96" s="308">
        <f t="shared" si="18"/>
        <v>23.254193548387097</v>
      </c>
    </row>
    <row r="97" spans="1:8" ht="16.5" customHeight="1" x14ac:dyDescent="0.25">
      <c r="A97" s="318"/>
      <c r="B97" s="351">
        <v>3431</v>
      </c>
      <c r="C97" s="352" t="s">
        <v>60</v>
      </c>
      <c r="D97" s="354">
        <v>344.22</v>
      </c>
      <c r="E97" s="354">
        <v>550</v>
      </c>
      <c r="F97" s="354">
        <v>360.44</v>
      </c>
      <c r="G97" s="355">
        <f t="shared" si="17"/>
        <v>104.71210272500144</v>
      </c>
      <c r="H97" s="356">
        <f t="shared" si="18"/>
        <v>65.534545454545452</v>
      </c>
    </row>
    <row r="98" spans="1:8" x14ac:dyDescent="0.25">
      <c r="A98" s="318"/>
      <c r="B98" s="322">
        <v>3433</v>
      </c>
      <c r="C98" s="353" t="s">
        <v>75</v>
      </c>
      <c r="D98" s="354">
        <v>744.6</v>
      </c>
      <c r="E98" s="354">
        <v>1000</v>
      </c>
      <c r="F98" s="354">
        <v>0</v>
      </c>
      <c r="G98" s="355">
        <f t="shared" si="17"/>
        <v>0</v>
      </c>
      <c r="H98" s="356">
        <f t="shared" si="18"/>
        <v>0</v>
      </c>
    </row>
    <row r="99" spans="1:8" ht="25.5" customHeight="1" x14ac:dyDescent="0.25">
      <c r="A99" s="316"/>
      <c r="B99" s="349">
        <v>37</v>
      </c>
      <c r="C99" s="357" t="s">
        <v>166</v>
      </c>
      <c r="D99" s="344">
        <f>D100</f>
        <v>0</v>
      </c>
      <c r="E99" s="344">
        <f t="shared" ref="E99:F99" si="28">E100</f>
        <v>13000</v>
      </c>
      <c r="F99" s="344">
        <f t="shared" si="28"/>
        <v>0</v>
      </c>
      <c r="G99" s="302" t="e">
        <f t="shared" si="17"/>
        <v>#DIV/0!</v>
      </c>
      <c r="H99" s="303">
        <f t="shared" si="18"/>
        <v>0</v>
      </c>
    </row>
    <row r="100" spans="1:8" ht="24" x14ac:dyDescent="0.25">
      <c r="A100" s="318"/>
      <c r="B100" s="324">
        <v>372</v>
      </c>
      <c r="C100" s="325" t="s">
        <v>294</v>
      </c>
      <c r="D100" s="345">
        <f t="shared" ref="D100:F100" si="29">SUM(D101:D103)</f>
        <v>0</v>
      </c>
      <c r="E100" s="345">
        <f t="shared" si="29"/>
        <v>13000</v>
      </c>
      <c r="F100" s="345">
        <f t="shared" si="29"/>
        <v>0</v>
      </c>
      <c r="G100" s="307" t="e">
        <f t="shared" si="17"/>
        <v>#DIV/0!</v>
      </c>
      <c r="H100" s="308">
        <f t="shared" si="18"/>
        <v>0</v>
      </c>
    </row>
    <row r="101" spans="1:8" ht="18.75" customHeight="1" x14ac:dyDescent="0.25">
      <c r="A101" s="318"/>
      <c r="B101" s="322">
        <v>3721</v>
      </c>
      <c r="C101" s="353" t="s">
        <v>295</v>
      </c>
      <c r="D101" s="346">
        <v>0</v>
      </c>
      <c r="E101" s="346">
        <v>0</v>
      </c>
      <c r="F101" s="346">
        <v>0</v>
      </c>
      <c r="G101" s="307" t="e">
        <f t="shared" si="17"/>
        <v>#DIV/0!</v>
      </c>
      <c r="H101" s="308" t="e">
        <f t="shared" si="18"/>
        <v>#DIV/0!</v>
      </c>
    </row>
    <row r="102" spans="1:8" ht="18.75" customHeight="1" x14ac:dyDescent="0.25">
      <c r="A102" s="318"/>
      <c r="B102" s="322">
        <v>3722</v>
      </c>
      <c r="C102" s="353" t="s">
        <v>122</v>
      </c>
      <c r="D102" s="346">
        <v>0</v>
      </c>
      <c r="E102" s="346">
        <v>13000</v>
      </c>
      <c r="F102" s="346">
        <v>0</v>
      </c>
      <c r="G102" s="307" t="e">
        <f t="shared" si="17"/>
        <v>#DIV/0!</v>
      </c>
      <c r="H102" s="308">
        <f t="shared" si="18"/>
        <v>0</v>
      </c>
    </row>
    <row r="103" spans="1:8" ht="19.5" customHeight="1" x14ac:dyDescent="0.25">
      <c r="A103" s="318"/>
      <c r="B103" s="322">
        <v>3723</v>
      </c>
      <c r="C103" s="353" t="s">
        <v>296</v>
      </c>
      <c r="D103" s="346">
        <v>0</v>
      </c>
      <c r="E103" s="346">
        <v>0</v>
      </c>
      <c r="F103" s="346">
        <v>0</v>
      </c>
      <c r="G103" s="307" t="e">
        <f t="shared" si="17"/>
        <v>#DIV/0!</v>
      </c>
      <c r="H103" s="308" t="e">
        <f t="shared" si="18"/>
        <v>#DIV/0!</v>
      </c>
    </row>
    <row r="104" spans="1:8" x14ac:dyDescent="0.25">
      <c r="A104" s="316"/>
      <c r="B104" s="349">
        <v>38</v>
      </c>
      <c r="C104" s="350" t="s">
        <v>154</v>
      </c>
      <c r="D104" s="358">
        <f t="shared" ref="D104:F104" si="30">D105</f>
        <v>536.69000000000005</v>
      </c>
      <c r="E104" s="358">
        <f t="shared" si="30"/>
        <v>150</v>
      </c>
      <c r="F104" s="358">
        <f t="shared" si="30"/>
        <v>474.23</v>
      </c>
      <c r="G104" s="302">
        <f t="shared" si="17"/>
        <v>88.361996683374016</v>
      </c>
      <c r="H104" s="303">
        <f t="shared" si="18"/>
        <v>316.15333333333331</v>
      </c>
    </row>
    <row r="105" spans="1:8" x14ac:dyDescent="0.25">
      <c r="A105" s="318"/>
      <c r="B105" s="359">
        <v>381</v>
      </c>
      <c r="C105" s="360" t="s">
        <v>268</v>
      </c>
      <c r="D105" s="361">
        <f>D106+D107</f>
        <v>536.69000000000005</v>
      </c>
      <c r="E105" s="361">
        <f t="shared" ref="E105:F105" si="31">E106+E107</f>
        <v>150</v>
      </c>
      <c r="F105" s="361">
        <f t="shared" si="31"/>
        <v>474.23</v>
      </c>
      <c r="G105" s="307">
        <f t="shared" si="17"/>
        <v>88.361996683374016</v>
      </c>
      <c r="H105" s="308">
        <f t="shared" si="18"/>
        <v>316.15333333333331</v>
      </c>
    </row>
    <row r="106" spans="1:8" ht="14.25" customHeight="1" x14ac:dyDescent="0.25">
      <c r="A106" s="318"/>
      <c r="B106" s="362">
        <v>3811</v>
      </c>
      <c r="C106" s="363" t="s">
        <v>297</v>
      </c>
      <c r="D106" s="364"/>
      <c r="E106" s="364">
        <v>150</v>
      </c>
      <c r="F106" s="364"/>
      <c r="G106" s="307" t="e">
        <f t="shared" si="17"/>
        <v>#DIV/0!</v>
      </c>
      <c r="H106" s="308">
        <f t="shared" si="18"/>
        <v>0</v>
      </c>
    </row>
    <row r="107" spans="1:8" x14ac:dyDescent="0.25">
      <c r="A107" s="318"/>
      <c r="B107" s="351">
        <v>3812</v>
      </c>
      <c r="C107" s="363" t="s">
        <v>176</v>
      </c>
      <c r="D107" s="364">
        <v>536.69000000000005</v>
      </c>
      <c r="E107" s="365"/>
      <c r="F107" s="365">
        <v>474.23</v>
      </c>
      <c r="G107" s="307">
        <f t="shared" si="17"/>
        <v>88.361996683374016</v>
      </c>
      <c r="H107" s="308" t="e">
        <f t="shared" si="18"/>
        <v>#DIV/0!</v>
      </c>
    </row>
    <row r="108" spans="1:8" x14ac:dyDescent="0.25">
      <c r="A108" s="366">
        <v>4</v>
      </c>
      <c r="B108" s="367"/>
      <c r="C108" s="368" t="s">
        <v>16</v>
      </c>
      <c r="D108" s="369">
        <f t="shared" ref="D108:F108" si="32">D109+D121</f>
        <v>300</v>
      </c>
      <c r="E108" s="369">
        <f t="shared" si="32"/>
        <v>1850</v>
      </c>
      <c r="F108" s="369">
        <f t="shared" si="32"/>
        <v>7834.25</v>
      </c>
      <c r="G108" s="296">
        <f t="shared" si="17"/>
        <v>2611.4166666666665</v>
      </c>
      <c r="H108" s="297">
        <f t="shared" si="18"/>
        <v>423.47297297297297</v>
      </c>
    </row>
    <row r="109" spans="1:8" ht="24.75" customHeight="1" x14ac:dyDescent="0.25">
      <c r="A109" s="300"/>
      <c r="B109" s="343">
        <v>42</v>
      </c>
      <c r="C109" s="370" t="s">
        <v>17</v>
      </c>
      <c r="D109" s="344">
        <f>D110+D112+D119</f>
        <v>0</v>
      </c>
      <c r="E109" s="344">
        <f t="shared" ref="E109:F109" si="33">E110+E112+E119</f>
        <v>1850</v>
      </c>
      <c r="F109" s="344">
        <f t="shared" si="33"/>
        <v>7234.25</v>
      </c>
      <c r="G109" s="302" t="e">
        <f t="shared" si="17"/>
        <v>#DIV/0!</v>
      </c>
      <c r="H109" s="303">
        <f t="shared" si="18"/>
        <v>391.04054054054058</v>
      </c>
    </row>
    <row r="110" spans="1:8" x14ac:dyDescent="0.25">
      <c r="A110" s="310"/>
      <c r="B110" s="312">
        <v>421</v>
      </c>
      <c r="C110" s="371" t="s">
        <v>298</v>
      </c>
      <c r="D110" s="345">
        <f t="shared" ref="D110:F110" si="34">D111</f>
        <v>0</v>
      </c>
      <c r="E110" s="345">
        <f t="shared" si="34"/>
        <v>0</v>
      </c>
      <c r="F110" s="345">
        <f t="shared" si="34"/>
        <v>0</v>
      </c>
      <c r="G110" s="307" t="e">
        <f t="shared" si="17"/>
        <v>#DIV/0!</v>
      </c>
      <c r="H110" s="308" t="e">
        <f t="shared" si="18"/>
        <v>#DIV/0!</v>
      </c>
    </row>
    <row r="111" spans="1:8" x14ac:dyDescent="0.25">
      <c r="A111" s="310"/>
      <c r="B111" s="313">
        <v>4212</v>
      </c>
      <c r="C111" s="328" t="s">
        <v>299</v>
      </c>
      <c r="D111" s="346">
        <v>0</v>
      </c>
      <c r="E111" s="346">
        <v>0</v>
      </c>
      <c r="F111" s="346">
        <v>0</v>
      </c>
      <c r="G111" s="307" t="e">
        <f t="shared" si="17"/>
        <v>#DIV/0!</v>
      </c>
      <c r="H111" s="308" t="e">
        <f t="shared" si="18"/>
        <v>#DIV/0!</v>
      </c>
    </row>
    <row r="112" spans="1:8" x14ac:dyDescent="0.25">
      <c r="A112" s="310"/>
      <c r="B112" s="312">
        <v>422</v>
      </c>
      <c r="C112" s="371" t="s">
        <v>300</v>
      </c>
      <c r="D112" s="345">
        <f t="shared" ref="D112:F112" si="35">SUM(D113:D118)</f>
        <v>0</v>
      </c>
      <c r="E112" s="345">
        <f t="shared" si="35"/>
        <v>1500</v>
      </c>
      <c r="F112" s="345">
        <f t="shared" si="35"/>
        <v>7234.25</v>
      </c>
      <c r="G112" s="307" t="e">
        <f t="shared" si="17"/>
        <v>#DIV/0!</v>
      </c>
      <c r="H112" s="308">
        <f t="shared" si="18"/>
        <v>482.28333333333336</v>
      </c>
    </row>
    <row r="113" spans="1:8" x14ac:dyDescent="0.25">
      <c r="A113" s="310"/>
      <c r="B113" s="313">
        <v>4221</v>
      </c>
      <c r="C113" s="328" t="s">
        <v>94</v>
      </c>
      <c r="D113" s="346">
        <v>0</v>
      </c>
      <c r="E113" s="346">
        <v>600</v>
      </c>
      <c r="F113" s="346">
        <v>549</v>
      </c>
      <c r="G113" s="307" t="e">
        <f t="shared" si="17"/>
        <v>#DIV/0!</v>
      </c>
      <c r="H113" s="308">
        <f t="shared" si="18"/>
        <v>91.5</v>
      </c>
    </row>
    <row r="114" spans="1:8" x14ac:dyDescent="0.25">
      <c r="A114" s="310"/>
      <c r="B114" s="313">
        <v>4222</v>
      </c>
      <c r="C114" s="328" t="s">
        <v>301</v>
      </c>
      <c r="D114" s="346">
        <v>0</v>
      </c>
      <c r="E114" s="346">
        <v>0</v>
      </c>
      <c r="F114" s="346">
        <v>0</v>
      </c>
      <c r="G114" s="307" t="e">
        <f t="shared" si="17"/>
        <v>#DIV/0!</v>
      </c>
      <c r="H114" s="308" t="e">
        <f t="shared" si="18"/>
        <v>#DIV/0!</v>
      </c>
    </row>
    <row r="115" spans="1:8" ht="16.5" customHeight="1" x14ac:dyDescent="0.25">
      <c r="A115" s="310"/>
      <c r="B115" s="313">
        <v>4223</v>
      </c>
      <c r="C115" s="328" t="s">
        <v>207</v>
      </c>
      <c r="D115" s="346">
        <v>0</v>
      </c>
      <c r="E115" s="346">
        <v>0</v>
      </c>
      <c r="F115" s="346">
        <v>6685.25</v>
      </c>
      <c r="G115" s="307" t="e">
        <f t="shared" ref="G115:G123" si="36">SUM(F115/D115*100)</f>
        <v>#DIV/0!</v>
      </c>
      <c r="H115" s="308" t="e">
        <f t="shared" ref="H115:H123" si="37">SUM(F115/E115*100)</f>
        <v>#DIV/0!</v>
      </c>
    </row>
    <row r="116" spans="1:8" x14ac:dyDescent="0.25">
      <c r="A116" s="310"/>
      <c r="B116" s="313">
        <v>4225</v>
      </c>
      <c r="C116" s="328" t="s">
        <v>302</v>
      </c>
      <c r="D116" s="346">
        <v>0</v>
      </c>
      <c r="E116" s="346">
        <v>0</v>
      </c>
      <c r="F116" s="346">
        <v>0</v>
      </c>
      <c r="G116" s="307" t="e">
        <f t="shared" si="36"/>
        <v>#DIV/0!</v>
      </c>
      <c r="H116" s="308" t="e">
        <f t="shared" si="37"/>
        <v>#DIV/0!</v>
      </c>
    </row>
    <row r="117" spans="1:8" x14ac:dyDescent="0.25">
      <c r="A117" s="310"/>
      <c r="B117" s="313">
        <v>4226</v>
      </c>
      <c r="C117" s="328" t="s">
        <v>303</v>
      </c>
      <c r="D117" s="346">
        <v>0</v>
      </c>
      <c r="E117" s="346">
        <v>0</v>
      </c>
      <c r="F117" s="346">
        <v>0</v>
      </c>
      <c r="G117" s="307" t="e">
        <f t="shared" si="36"/>
        <v>#DIV/0!</v>
      </c>
      <c r="H117" s="308" t="e">
        <f t="shared" si="37"/>
        <v>#DIV/0!</v>
      </c>
    </row>
    <row r="118" spans="1:8" ht="18" customHeight="1" x14ac:dyDescent="0.25">
      <c r="A118" s="310"/>
      <c r="B118" s="313">
        <v>4227</v>
      </c>
      <c r="C118" s="328" t="s">
        <v>304</v>
      </c>
      <c r="D118" s="346">
        <v>0</v>
      </c>
      <c r="E118" s="346">
        <v>900</v>
      </c>
      <c r="F118" s="346">
        <v>0</v>
      </c>
      <c r="G118" s="307" t="e">
        <f t="shared" si="36"/>
        <v>#DIV/0!</v>
      </c>
      <c r="H118" s="308">
        <f t="shared" si="37"/>
        <v>0</v>
      </c>
    </row>
    <row r="119" spans="1:8" ht="23.25" customHeight="1" x14ac:dyDescent="0.25">
      <c r="A119" s="310"/>
      <c r="B119" s="312">
        <v>424</v>
      </c>
      <c r="C119" s="371" t="s">
        <v>305</v>
      </c>
      <c r="D119" s="345">
        <f t="shared" ref="D119:F119" si="38">D120</f>
        <v>0</v>
      </c>
      <c r="E119" s="345">
        <f t="shared" si="38"/>
        <v>350</v>
      </c>
      <c r="F119" s="345">
        <f t="shared" si="38"/>
        <v>0</v>
      </c>
      <c r="G119" s="307" t="e">
        <f t="shared" si="36"/>
        <v>#DIV/0!</v>
      </c>
      <c r="H119" s="308">
        <f t="shared" si="37"/>
        <v>0</v>
      </c>
    </row>
    <row r="120" spans="1:8" x14ac:dyDescent="0.25">
      <c r="A120" s="310"/>
      <c r="B120" s="313">
        <v>4241</v>
      </c>
      <c r="C120" s="328" t="s">
        <v>306</v>
      </c>
      <c r="D120" s="354">
        <v>0</v>
      </c>
      <c r="E120" s="354">
        <v>350</v>
      </c>
      <c r="F120" s="354">
        <v>0</v>
      </c>
      <c r="G120" s="307" t="e">
        <f t="shared" si="36"/>
        <v>#DIV/0!</v>
      </c>
      <c r="H120" s="308">
        <f t="shared" si="37"/>
        <v>0</v>
      </c>
    </row>
    <row r="121" spans="1:8" ht="27" customHeight="1" x14ac:dyDescent="0.25">
      <c r="A121" s="300"/>
      <c r="B121" s="343">
        <v>45</v>
      </c>
      <c r="C121" s="370" t="s">
        <v>182</v>
      </c>
      <c r="D121" s="344">
        <f>D122</f>
        <v>300</v>
      </c>
      <c r="E121" s="344">
        <f t="shared" ref="E121:F121" si="39">E122</f>
        <v>0</v>
      </c>
      <c r="F121" s="344">
        <f t="shared" si="39"/>
        <v>600</v>
      </c>
      <c r="G121" s="302">
        <f t="shared" si="36"/>
        <v>200</v>
      </c>
      <c r="H121" s="303" t="e">
        <f t="shared" si="37"/>
        <v>#DIV/0!</v>
      </c>
    </row>
    <row r="122" spans="1:8" ht="20.25" customHeight="1" x14ac:dyDescent="0.25">
      <c r="A122" s="310"/>
      <c r="B122" s="312">
        <v>451</v>
      </c>
      <c r="C122" s="371" t="s">
        <v>108</v>
      </c>
      <c r="D122" s="372">
        <f t="shared" ref="D122:F122" si="40">D123</f>
        <v>300</v>
      </c>
      <c r="E122" s="372">
        <f t="shared" si="40"/>
        <v>0</v>
      </c>
      <c r="F122" s="372">
        <f t="shared" si="40"/>
        <v>600</v>
      </c>
      <c r="G122" s="307">
        <f t="shared" si="36"/>
        <v>200</v>
      </c>
      <c r="H122" s="308" t="e">
        <f t="shared" si="37"/>
        <v>#DIV/0!</v>
      </c>
    </row>
    <row r="123" spans="1:8" ht="18" customHeight="1" x14ac:dyDescent="0.25">
      <c r="A123" s="310"/>
      <c r="B123" s="313">
        <v>4511</v>
      </c>
      <c r="C123" s="328" t="s">
        <v>108</v>
      </c>
      <c r="D123" s="346">
        <v>300</v>
      </c>
      <c r="E123" s="373">
        <v>0</v>
      </c>
      <c r="F123" s="346">
        <v>600</v>
      </c>
      <c r="G123" s="307">
        <f t="shared" si="36"/>
        <v>200</v>
      </c>
      <c r="H123" s="308" t="e">
        <f t="shared" si="37"/>
        <v>#DIV/0!</v>
      </c>
    </row>
    <row r="124" spans="1:8" ht="5.25" customHeight="1" x14ac:dyDescent="0.25">
      <c r="A124" s="289"/>
      <c r="B124" s="318"/>
      <c r="C124" s="374"/>
      <c r="D124" s="375"/>
      <c r="E124" s="376"/>
      <c r="F124" s="376"/>
      <c r="G124" s="377"/>
      <c r="H124" s="378"/>
    </row>
  </sheetData>
  <mergeCells count="5">
    <mergeCell ref="A1:E1"/>
    <mergeCell ref="A3:E3"/>
    <mergeCell ref="A4:E4"/>
    <mergeCell ref="A6:E6"/>
    <mergeCell ref="A47:E4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5"/>
  <sheetViews>
    <sheetView topLeftCell="A40" workbookViewId="0">
      <selection activeCell="C35" sqref="C35"/>
    </sheetView>
  </sheetViews>
  <sheetFormatPr defaultRowHeight="15" x14ac:dyDescent="0.25"/>
  <cols>
    <col min="1" max="1" width="36.28515625" customWidth="1"/>
    <col min="2" max="2" width="19.28515625" style="16" customWidth="1"/>
    <col min="3" max="3" width="17" customWidth="1"/>
    <col min="4" max="4" width="15.140625" customWidth="1"/>
    <col min="7" max="7" width="10.140625" bestFit="1" customWidth="1"/>
  </cols>
  <sheetData>
    <row r="1" spans="1:7" ht="59.25" customHeight="1" x14ac:dyDescent="0.25">
      <c r="A1" s="207" t="s">
        <v>247</v>
      </c>
      <c r="B1" s="207"/>
      <c r="C1" s="207"/>
    </row>
    <row r="2" spans="1:7" ht="18" x14ac:dyDescent="0.25">
      <c r="A2" s="12"/>
      <c r="B2" s="12"/>
      <c r="C2" s="12"/>
    </row>
    <row r="3" spans="1:7" ht="15.75" x14ac:dyDescent="0.25">
      <c r="A3" s="207" t="s">
        <v>21</v>
      </c>
      <c r="B3" s="207"/>
      <c r="C3" s="207"/>
    </row>
    <row r="4" spans="1:7" x14ac:dyDescent="0.25">
      <c r="A4" s="16"/>
      <c r="C4" s="4"/>
    </row>
    <row r="5" spans="1:7" ht="15.75" x14ac:dyDescent="0.25">
      <c r="A5" s="207" t="s">
        <v>7</v>
      </c>
      <c r="B5" s="207"/>
      <c r="C5" s="207"/>
    </row>
    <row r="6" spans="1:7" ht="18" x14ac:dyDescent="0.25">
      <c r="A6" s="12"/>
      <c r="B6" s="12"/>
      <c r="C6" s="4"/>
    </row>
    <row r="7" spans="1:7" ht="15.75" x14ac:dyDescent="0.25">
      <c r="A7" s="207" t="s">
        <v>194</v>
      </c>
      <c r="B7" s="207"/>
      <c r="C7" s="207"/>
    </row>
    <row r="8" spans="1:7" ht="18" x14ac:dyDescent="0.25">
      <c r="A8" s="12"/>
      <c r="B8" s="12"/>
      <c r="C8" s="4"/>
    </row>
    <row r="9" spans="1:7" ht="38.25" x14ac:dyDescent="0.25">
      <c r="A9" s="35" t="s">
        <v>195</v>
      </c>
      <c r="B9" s="388" t="s">
        <v>216</v>
      </c>
      <c r="C9" s="389" t="s">
        <v>206</v>
      </c>
      <c r="D9" s="388" t="s">
        <v>209</v>
      </c>
      <c r="E9" s="388" t="s">
        <v>210</v>
      </c>
      <c r="F9" s="388" t="s">
        <v>210</v>
      </c>
    </row>
    <row r="10" spans="1:7" s="16" customFormat="1" x14ac:dyDescent="0.25">
      <c r="A10" s="390">
        <v>1</v>
      </c>
      <c r="B10" s="390">
        <v>2</v>
      </c>
      <c r="C10" s="390">
        <v>3</v>
      </c>
      <c r="D10" s="390">
        <v>4</v>
      </c>
      <c r="E10" s="391" t="s">
        <v>220</v>
      </c>
      <c r="F10" s="391" t="s">
        <v>221</v>
      </c>
    </row>
    <row r="11" spans="1:7" ht="16.5" customHeight="1" x14ac:dyDescent="0.25">
      <c r="A11" s="379" t="s">
        <v>0</v>
      </c>
      <c r="B11" s="380">
        <f>B12+B14+B17+B20+B23</f>
        <v>566540.29</v>
      </c>
      <c r="C11" s="380">
        <f t="shared" ref="C11:D11" si="0">C12+C14+C17+C20+C23</f>
        <v>1252069</v>
      </c>
      <c r="D11" s="380">
        <f t="shared" si="0"/>
        <v>717705.83</v>
      </c>
      <c r="E11" s="334">
        <f>SUM(D11/B11*100)</f>
        <v>126.68222237115738</v>
      </c>
      <c r="F11" s="335">
        <f>SUM(D11/C11*100)</f>
        <v>57.321587708025667</v>
      </c>
      <c r="G11" s="16"/>
    </row>
    <row r="12" spans="1:7" s="16" customFormat="1" ht="16.5" customHeight="1" x14ac:dyDescent="0.25">
      <c r="A12" s="305" t="s">
        <v>307</v>
      </c>
      <c r="B12" s="381">
        <f>B13</f>
        <v>769.78</v>
      </c>
      <c r="C12" s="381">
        <f t="shared" ref="C12:D12" si="1">C13</f>
        <v>770</v>
      </c>
      <c r="D12" s="381">
        <f t="shared" si="1"/>
        <v>7635.25</v>
      </c>
      <c r="E12" s="307">
        <f t="shared" ref="E12:E24" si="2">SUM(D12/B12*100)</f>
        <v>991.8743017485516</v>
      </c>
      <c r="F12" s="308">
        <f t="shared" ref="F12:F24" si="3">SUM(D12/C12*100)</f>
        <v>991.59090909090912</v>
      </c>
    </row>
    <row r="13" spans="1:7" ht="18.75" customHeight="1" x14ac:dyDescent="0.25">
      <c r="A13" s="382" t="s">
        <v>198</v>
      </c>
      <c r="B13" s="383">
        <v>769.78</v>
      </c>
      <c r="C13" s="383">
        <v>770</v>
      </c>
      <c r="D13" s="384">
        <v>7635.25</v>
      </c>
      <c r="E13" s="307">
        <f t="shared" si="2"/>
        <v>991.8743017485516</v>
      </c>
      <c r="F13" s="308">
        <f t="shared" si="3"/>
        <v>991.59090909090912</v>
      </c>
      <c r="G13" s="16"/>
    </row>
    <row r="14" spans="1:7" s="16" customFormat="1" ht="18.75" customHeight="1" x14ac:dyDescent="0.25">
      <c r="A14" s="305" t="s">
        <v>308</v>
      </c>
      <c r="B14" s="385">
        <f>B15+B16</f>
        <v>1433.4</v>
      </c>
      <c r="C14" s="385">
        <f t="shared" ref="C14:D14" si="4">C15+C16</f>
        <v>3851</v>
      </c>
      <c r="D14" s="385">
        <f t="shared" si="4"/>
        <v>68.400000000000006</v>
      </c>
      <c r="E14" s="307">
        <f t="shared" si="2"/>
        <v>4.7718710757639178</v>
      </c>
      <c r="F14" s="308">
        <f t="shared" si="3"/>
        <v>1.7761620358348482</v>
      </c>
    </row>
    <row r="15" spans="1:7" s="16" customFormat="1" ht="18.75" customHeight="1" x14ac:dyDescent="0.25">
      <c r="A15" s="323" t="s">
        <v>200</v>
      </c>
      <c r="B15" s="384">
        <v>1433.4</v>
      </c>
      <c r="C15" s="384">
        <v>2501</v>
      </c>
      <c r="D15" s="384">
        <v>68.400000000000006</v>
      </c>
      <c r="E15" s="307">
        <f t="shared" si="2"/>
        <v>4.7718710757639178</v>
      </c>
      <c r="F15" s="308">
        <f t="shared" si="3"/>
        <v>2.7349060375849663</v>
      </c>
    </row>
    <row r="16" spans="1:7" s="16" customFormat="1" ht="18.75" customHeight="1" x14ac:dyDescent="0.25">
      <c r="A16" s="323" t="s">
        <v>205</v>
      </c>
      <c r="B16" s="384">
        <v>0</v>
      </c>
      <c r="C16" s="384">
        <v>1350</v>
      </c>
      <c r="D16" s="384">
        <v>0</v>
      </c>
      <c r="E16" s="307" t="e">
        <f t="shared" si="2"/>
        <v>#DIV/0!</v>
      </c>
      <c r="F16" s="308">
        <f t="shared" si="3"/>
        <v>0</v>
      </c>
    </row>
    <row r="17" spans="1:7" s="16" customFormat="1" ht="18.75" customHeight="1" x14ac:dyDescent="0.25">
      <c r="A17" s="386" t="s">
        <v>309</v>
      </c>
      <c r="B17" s="381">
        <f>B18+B19</f>
        <v>54688.09</v>
      </c>
      <c r="C17" s="381">
        <f t="shared" ref="C17:D17" si="5">C18+C19</f>
        <v>113713</v>
      </c>
      <c r="D17" s="381">
        <f t="shared" si="5"/>
        <v>64503.22</v>
      </c>
      <c r="E17" s="307">
        <f t="shared" si="2"/>
        <v>117.94747265812356</v>
      </c>
      <c r="F17" s="308">
        <f t="shared" si="3"/>
        <v>56.724578544229779</v>
      </c>
    </row>
    <row r="18" spans="1:7" x14ac:dyDescent="0.25">
      <c r="A18" s="382" t="s">
        <v>199</v>
      </c>
      <c r="B18" s="384">
        <v>52493.35</v>
      </c>
      <c r="C18" s="384">
        <v>107213</v>
      </c>
      <c r="D18" s="384">
        <v>61480.82</v>
      </c>
      <c r="E18" s="307">
        <f t="shared" si="2"/>
        <v>117.12115915635029</v>
      </c>
      <c r="F18" s="308">
        <f t="shared" si="3"/>
        <v>57.34455709662074</v>
      </c>
      <c r="G18" s="16"/>
    </row>
    <row r="19" spans="1:7" s="16" customFormat="1" x14ac:dyDescent="0.25">
      <c r="A19" s="323" t="s">
        <v>201</v>
      </c>
      <c r="B19" s="384">
        <v>2194.7399999999998</v>
      </c>
      <c r="C19" s="384">
        <v>6500</v>
      </c>
      <c r="D19" s="384">
        <v>3022.4</v>
      </c>
      <c r="E19" s="307">
        <f t="shared" si="2"/>
        <v>137.71107283778491</v>
      </c>
      <c r="F19" s="308">
        <f t="shared" si="3"/>
        <v>46.498461538461541</v>
      </c>
    </row>
    <row r="20" spans="1:7" s="16" customFormat="1" x14ac:dyDescent="0.25">
      <c r="A20" s="321" t="s">
        <v>311</v>
      </c>
      <c r="B20" s="381">
        <f>B21+B22</f>
        <v>508335.22</v>
      </c>
      <c r="C20" s="381">
        <f t="shared" ref="C20:D20" si="6">C21+C22</f>
        <v>1132435</v>
      </c>
      <c r="D20" s="381">
        <f t="shared" si="6"/>
        <v>644298.96</v>
      </c>
      <c r="E20" s="307">
        <f t="shared" si="2"/>
        <v>126.74686597556628</v>
      </c>
      <c r="F20" s="308">
        <f t="shared" si="3"/>
        <v>56.895005894378038</v>
      </c>
    </row>
    <row r="21" spans="1:7" s="16" customFormat="1" x14ac:dyDescent="0.25">
      <c r="A21" s="323" t="s">
        <v>203</v>
      </c>
      <c r="B21" s="384">
        <v>496916.66</v>
      </c>
      <c r="C21" s="384">
        <v>1127435</v>
      </c>
      <c r="D21" s="384">
        <v>638805.48</v>
      </c>
      <c r="E21" s="307">
        <f t="shared" si="2"/>
        <v>128.55384643372594</v>
      </c>
      <c r="F21" s="308">
        <f t="shared" si="3"/>
        <v>56.66007175579967</v>
      </c>
    </row>
    <row r="22" spans="1:7" s="16" customFormat="1" x14ac:dyDescent="0.25">
      <c r="A22" s="323" t="s">
        <v>217</v>
      </c>
      <c r="B22" s="384">
        <v>11418.56</v>
      </c>
      <c r="C22" s="384">
        <v>5000</v>
      </c>
      <c r="D22" s="384">
        <v>5493.48</v>
      </c>
      <c r="E22" s="307">
        <f t="shared" si="2"/>
        <v>48.110094442731835</v>
      </c>
      <c r="F22" s="308">
        <f t="shared" si="3"/>
        <v>109.86959999999999</v>
      </c>
    </row>
    <row r="23" spans="1:7" s="16" customFormat="1" x14ac:dyDescent="0.25">
      <c r="A23" s="321" t="s">
        <v>310</v>
      </c>
      <c r="B23" s="381">
        <f>B24</f>
        <v>1313.8</v>
      </c>
      <c r="C23" s="381">
        <f t="shared" ref="C23:D23" si="7">C24</f>
        <v>1300</v>
      </c>
      <c r="D23" s="381">
        <f t="shared" si="7"/>
        <v>1200</v>
      </c>
      <c r="E23" s="307">
        <f t="shared" si="2"/>
        <v>91.338103212056637</v>
      </c>
      <c r="F23" s="308">
        <f t="shared" si="3"/>
        <v>92.307692307692307</v>
      </c>
    </row>
    <row r="24" spans="1:7" s="16" customFormat="1" x14ac:dyDescent="0.25">
      <c r="A24" s="323" t="s">
        <v>202</v>
      </c>
      <c r="B24" s="384">
        <v>1313.8</v>
      </c>
      <c r="C24" s="384">
        <v>1300</v>
      </c>
      <c r="D24" s="384">
        <v>1200</v>
      </c>
      <c r="E24" s="307">
        <f t="shared" si="2"/>
        <v>91.338103212056637</v>
      </c>
      <c r="F24" s="308">
        <f t="shared" si="3"/>
        <v>92.307692307692307</v>
      </c>
    </row>
    <row r="25" spans="1:7" ht="10.5" customHeight="1" x14ac:dyDescent="0.25">
      <c r="A25" s="323" t="s">
        <v>196</v>
      </c>
      <c r="B25" s="387"/>
      <c r="C25" s="387"/>
      <c r="D25" s="387"/>
      <c r="E25" s="387"/>
      <c r="F25" s="387"/>
      <c r="G25" s="16"/>
    </row>
    <row r="26" spans="1:7" x14ac:dyDescent="0.25">
      <c r="A26" s="16"/>
      <c r="C26" s="16"/>
    </row>
    <row r="27" spans="1:7" x14ac:dyDescent="0.25">
      <c r="A27" s="16"/>
      <c r="C27" s="16"/>
    </row>
    <row r="28" spans="1:7" ht="15.75" x14ac:dyDescent="0.25">
      <c r="A28" s="207" t="s">
        <v>197</v>
      </c>
      <c r="B28" s="207"/>
      <c r="C28" s="207"/>
    </row>
    <row r="29" spans="1:7" ht="18" x14ac:dyDescent="0.25">
      <c r="A29" s="12"/>
      <c r="B29" s="12"/>
      <c r="C29" s="4"/>
    </row>
    <row r="30" spans="1:7" ht="38.25" x14ac:dyDescent="0.25">
      <c r="A30" s="35" t="s">
        <v>195</v>
      </c>
      <c r="B30" s="388" t="s">
        <v>216</v>
      </c>
      <c r="C30" s="389" t="s">
        <v>206</v>
      </c>
      <c r="D30" s="388" t="s">
        <v>209</v>
      </c>
      <c r="E30" s="388" t="s">
        <v>210</v>
      </c>
      <c r="F30" s="388" t="s">
        <v>210</v>
      </c>
    </row>
    <row r="31" spans="1:7" x14ac:dyDescent="0.25">
      <c r="A31" s="379" t="s">
        <v>2</v>
      </c>
      <c r="B31" s="380">
        <f>B32+B34+B37+B40+B43</f>
        <v>566593.82000000007</v>
      </c>
      <c r="C31" s="380">
        <f t="shared" ref="C31:D31" si="8">C32+C34+C37+C40+C43</f>
        <v>1252069</v>
      </c>
      <c r="D31" s="380">
        <f t="shared" si="8"/>
        <v>716515.25</v>
      </c>
      <c r="E31" s="334">
        <f>SUM(D31/B31*100)</f>
        <v>126.46012446800073</v>
      </c>
      <c r="F31" s="335">
        <f>SUM(D31/C31*100)</f>
        <v>57.226498699352831</v>
      </c>
    </row>
    <row r="32" spans="1:7" s="16" customFormat="1" x14ac:dyDescent="0.25">
      <c r="A32" s="305" t="s">
        <v>307</v>
      </c>
      <c r="B32" s="381">
        <f>B33</f>
        <v>1069.78</v>
      </c>
      <c r="C32" s="381">
        <f t="shared" ref="C32:D32" si="9">C33</f>
        <v>770</v>
      </c>
      <c r="D32" s="381">
        <f t="shared" si="9"/>
        <v>7635.25</v>
      </c>
      <c r="E32" s="307">
        <f t="shared" ref="E32:E44" si="10">SUM(D32/B32*100)</f>
        <v>713.72151283441451</v>
      </c>
      <c r="F32" s="308">
        <f t="shared" ref="F32:F44" si="11">SUM(D32/C32*100)</f>
        <v>991.59090909090912</v>
      </c>
    </row>
    <row r="33" spans="1:6" x14ac:dyDescent="0.25">
      <c r="A33" s="382" t="s">
        <v>198</v>
      </c>
      <c r="B33" s="383">
        <v>1069.78</v>
      </c>
      <c r="C33" s="383">
        <v>770</v>
      </c>
      <c r="D33" s="383">
        <v>7635.25</v>
      </c>
      <c r="E33" s="307">
        <f t="shared" si="10"/>
        <v>713.72151283441451</v>
      </c>
      <c r="F33" s="308">
        <f t="shared" si="11"/>
        <v>991.59090909090912</v>
      </c>
    </row>
    <row r="34" spans="1:6" s="16" customFormat="1" x14ac:dyDescent="0.25">
      <c r="A34" s="321" t="s">
        <v>308</v>
      </c>
      <c r="B34" s="385">
        <f>B35+B36</f>
        <v>1065.3699999999999</v>
      </c>
      <c r="C34" s="385">
        <f t="shared" ref="C34:D34" si="12">C35+C36</f>
        <v>3851</v>
      </c>
      <c r="D34" s="385">
        <f t="shared" si="12"/>
        <v>16.59</v>
      </c>
      <c r="E34" s="307">
        <f t="shared" si="10"/>
        <v>1.5572054779090834</v>
      </c>
      <c r="F34" s="308">
        <f t="shared" si="11"/>
        <v>0.43079719553362761</v>
      </c>
    </row>
    <row r="35" spans="1:6" s="16" customFormat="1" x14ac:dyDescent="0.25">
      <c r="A35" s="323" t="s">
        <v>312</v>
      </c>
      <c r="B35" s="384">
        <v>1065.3699999999999</v>
      </c>
      <c r="C35" s="384">
        <v>2501</v>
      </c>
      <c r="D35" s="383">
        <v>16.59</v>
      </c>
      <c r="E35" s="307">
        <f t="shared" si="10"/>
        <v>1.5572054779090834</v>
      </c>
      <c r="F35" s="308">
        <f t="shared" si="11"/>
        <v>0.66333466613354652</v>
      </c>
    </row>
    <row r="36" spans="1:6" s="16" customFormat="1" ht="24" x14ac:dyDescent="0.25">
      <c r="A36" s="392" t="s">
        <v>313</v>
      </c>
      <c r="B36" s="384">
        <v>0</v>
      </c>
      <c r="C36" s="384">
        <v>1350</v>
      </c>
      <c r="D36" s="383">
        <v>0</v>
      </c>
      <c r="E36" s="307" t="e">
        <f t="shared" si="10"/>
        <v>#DIV/0!</v>
      </c>
      <c r="F36" s="308">
        <f t="shared" si="11"/>
        <v>0</v>
      </c>
    </row>
    <row r="37" spans="1:6" s="16" customFormat="1" x14ac:dyDescent="0.25">
      <c r="A37" s="386" t="s">
        <v>309</v>
      </c>
      <c r="B37" s="381">
        <f>B38+B39</f>
        <v>54438.09</v>
      </c>
      <c r="C37" s="381">
        <f t="shared" ref="C37:D37" si="13">C38+C39</f>
        <v>113713</v>
      </c>
      <c r="D37" s="381">
        <f t="shared" si="13"/>
        <v>64376.22</v>
      </c>
      <c r="E37" s="307">
        <f t="shared" si="10"/>
        <v>118.25583888046036</v>
      </c>
      <c r="F37" s="308">
        <f t="shared" si="11"/>
        <v>56.612893864377867</v>
      </c>
    </row>
    <row r="38" spans="1:6" x14ac:dyDescent="0.25">
      <c r="A38" s="382" t="s">
        <v>199</v>
      </c>
      <c r="B38" s="384">
        <v>52493.35</v>
      </c>
      <c r="C38" s="384">
        <v>107213</v>
      </c>
      <c r="D38" s="383">
        <v>61480.82</v>
      </c>
      <c r="E38" s="307">
        <f t="shared" si="10"/>
        <v>117.12115915635029</v>
      </c>
      <c r="F38" s="308">
        <f t="shared" si="11"/>
        <v>57.34455709662074</v>
      </c>
    </row>
    <row r="39" spans="1:6" s="16" customFormat="1" x14ac:dyDescent="0.25">
      <c r="A39" s="323" t="s">
        <v>201</v>
      </c>
      <c r="B39" s="384">
        <v>1944.74</v>
      </c>
      <c r="C39" s="384">
        <v>6500</v>
      </c>
      <c r="D39" s="383">
        <v>2895.4</v>
      </c>
      <c r="E39" s="307">
        <f t="shared" si="10"/>
        <v>148.88365539866513</v>
      </c>
      <c r="F39" s="308">
        <f t="shared" si="11"/>
        <v>44.54461538461539</v>
      </c>
    </row>
    <row r="40" spans="1:6" s="16" customFormat="1" x14ac:dyDescent="0.25">
      <c r="A40" s="321" t="s">
        <v>311</v>
      </c>
      <c r="B40" s="381">
        <f>B41+B42</f>
        <v>508853.09</v>
      </c>
      <c r="C40" s="381">
        <f t="shared" ref="C40:D40" si="14">C41+C42</f>
        <v>1132435</v>
      </c>
      <c r="D40" s="381">
        <f t="shared" si="14"/>
        <v>643518.43999999994</v>
      </c>
      <c r="E40" s="307">
        <f t="shared" si="10"/>
        <v>126.46448506385211</v>
      </c>
      <c r="F40" s="308">
        <f t="shared" si="11"/>
        <v>56.826081850172415</v>
      </c>
    </row>
    <row r="41" spans="1:6" s="16" customFormat="1" x14ac:dyDescent="0.25">
      <c r="A41" s="323" t="s">
        <v>203</v>
      </c>
      <c r="B41" s="384">
        <v>496961.21</v>
      </c>
      <c r="C41" s="384">
        <v>1127435</v>
      </c>
      <c r="D41" s="383">
        <v>638369.43999999994</v>
      </c>
      <c r="E41" s="307">
        <f t="shared" si="10"/>
        <v>128.45458099234745</v>
      </c>
      <c r="F41" s="308">
        <f t="shared" si="11"/>
        <v>56.621396355443984</v>
      </c>
    </row>
    <row r="42" spans="1:6" x14ac:dyDescent="0.25">
      <c r="A42" s="323" t="s">
        <v>204</v>
      </c>
      <c r="B42" s="384">
        <v>11891.88</v>
      </c>
      <c r="C42" s="384">
        <v>5000</v>
      </c>
      <c r="D42" s="383">
        <v>5149</v>
      </c>
      <c r="E42" s="307">
        <f t="shared" si="10"/>
        <v>43.298452389361486</v>
      </c>
      <c r="F42" s="308">
        <f t="shared" si="11"/>
        <v>102.98</v>
      </c>
    </row>
    <row r="43" spans="1:6" s="16" customFormat="1" x14ac:dyDescent="0.25">
      <c r="A43" s="321" t="s">
        <v>310</v>
      </c>
      <c r="B43" s="381">
        <f>B44</f>
        <v>1167.49</v>
      </c>
      <c r="C43" s="381">
        <f t="shared" ref="C43:D43" si="15">C44</f>
        <v>1300</v>
      </c>
      <c r="D43" s="381">
        <f t="shared" si="15"/>
        <v>968.75</v>
      </c>
      <c r="E43" s="307">
        <f t="shared" si="10"/>
        <v>82.977156121251568</v>
      </c>
      <c r="F43" s="308">
        <f t="shared" si="11"/>
        <v>74.519230769230774</v>
      </c>
    </row>
    <row r="44" spans="1:6" s="16" customFormat="1" x14ac:dyDescent="0.25">
      <c r="A44" s="323" t="s">
        <v>202</v>
      </c>
      <c r="B44" s="384">
        <v>1167.49</v>
      </c>
      <c r="C44" s="384">
        <v>1300</v>
      </c>
      <c r="D44" s="383">
        <v>968.75</v>
      </c>
      <c r="E44" s="307">
        <f t="shared" si="10"/>
        <v>82.977156121251568</v>
      </c>
      <c r="F44" s="308">
        <f t="shared" si="11"/>
        <v>74.519230769230774</v>
      </c>
    </row>
    <row r="45" spans="1:6" ht="11.25" customHeight="1" x14ac:dyDescent="0.25">
      <c r="A45" s="37" t="s">
        <v>196</v>
      </c>
      <c r="B45" s="36"/>
      <c r="C45" s="36"/>
      <c r="D45" s="36"/>
      <c r="E45" s="36"/>
      <c r="F45" s="36"/>
    </row>
  </sheetData>
  <mergeCells count="5">
    <mergeCell ref="A1:C1"/>
    <mergeCell ref="A3:C3"/>
    <mergeCell ref="A5:C5"/>
    <mergeCell ref="A7:C7"/>
    <mergeCell ref="A28:C28"/>
  </mergeCells>
  <pageMargins left="0.7" right="0.7" top="0.75" bottom="0.75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workbookViewId="0">
      <selection activeCell="B19" sqref="B19"/>
    </sheetView>
  </sheetViews>
  <sheetFormatPr defaultRowHeight="15" x14ac:dyDescent="0.25"/>
  <cols>
    <col min="1" max="1" width="37.7109375" customWidth="1"/>
    <col min="2" max="2" width="20.42578125" style="16" customWidth="1"/>
    <col min="3" max="3" width="18" customWidth="1"/>
    <col min="4" max="4" width="17.7109375" customWidth="1"/>
    <col min="6" max="6" width="9.5703125" customWidth="1"/>
  </cols>
  <sheetData>
    <row r="1" spans="1:6" ht="42" customHeight="1" x14ac:dyDescent="0.25">
      <c r="A1" s="207" t="s">
        <v>247</v>
      </c>
      <c r="B1" s="207"/>
      <c r="C1" s="207"/>
      <c r="D1" s="207"/>
    </row>
    <row r="2" spans="1:6" ht="18" customHeight="1" x14ac:dyDescent="0.25">
      <c r="A2" s="3"/>
      <c r="B2" s="12"/>
      <c r="C2" s="3"/>
      <c r="D2" s="3"/>
    </row>
    <row r="3" spans="1:6" ht="15.75" x14ac:dyDescent="0.25">
      <c r="A3" s="207" t="s">
        <v>21</v>
      </c>
      <c r="B3" s="207"/>
      <c r="C3" s="207"/>
      <c r="D3" s="208"/>
    </row>
    <row r="4" spans="1:6" ht="18" x14ac:dyDescent="0.25">
      <c r="A4" s="3"/>
      <c r="B4" s="12"/>
      <c r="C4" s="3"/>
      <c r="D4" s="4"/>
    </row>
    <row r="5" spans="1:6" ht="18" customHeight="1" x14ac:dyDescent="0.25">
      <c r="A5" s="207" t="s">
        <v>7</v>
      </c>
      <c r="B5" s="207"/>
      <c r="C5" s="209"/>
      <c r="D5" s="209"/>
    </row>
    <row r="6" spans="1:6" ht="18" x14ac:dyDescent="0.25">
      <c r="A6" s="3"/>
      <c r="B6" s="12"/>
      <c r="C6" s="3"/>
      <c r="D6" s="4"/>
    </row>
    <row r="7" spans="1:6" ht="15.75" x14ac:dyDescent="0.25">
      <c r="A7" s="207" t="s">
        <v>18</v>
      </c>
      <c r="B7" s="207"/>
      <c r="C7" s="233"/>
      <c r="D7" s="233"/>
    </row>
    <row r="8" spans="1:6" ht="18" x14ac:dyDescent="0.25">
      <c r="A8" s="3"/>
      <c r="B8" s="12"/>
      <c r="C8" s="3"/>
      <c r="D8" s="4"/>
    </row>
    <row r="9" spans="1:6" s="16" customFormat="1" ht="18" x14ac:dyDescent="0.25">
      <c r="A9" s="12"/>
      <c r="B9" s="12"/>
      <c r="C9" s="12"/>
      <c r="D9" s="4"/>
    </row>
    <row r="10" spans="1:6" ht="38.25" x14ac:dyDescent="0.25">
      <c r="A10" s="14" t="s">
        <v>19</v>
      </c>
      <c r="B10" s="341" t="s">
        <v>218</v>
      </c>
      <c r="C10" s="393" t="s">
        <v>206</v>
      </c>
      <c r="D10" s="341" t="s">
        <v>209</v>
      </c>
      <c r="E10" s="341" t="s">
        <v>210</v>
      </c>
      <c r="F10" s="341" t="s">
        <v>210</v>
      </c>
    </row>
    <row r="11" spans="1:6" s="16" customFormat="1" x14ac:dyDescent="0.25">
      <c r="A11" s="101">
        <v>1</v>
      </c>
      <c r="B11" s="101">
        <v>2</v>
      </c>
      <c r="C11" s="101">
        <v>3</v>
      </c>
      <c r="D11" s="101">
        <v>4</v>
      </c>
      <c r="E11" s="99" t="s">
        <v>220</v>
      </c>
      <c r="F11" s="99" t="s">
        <v>221</v>
      </c>
    </row>
    <row r="12" spans="1:6" ht="15.75" customHeight="1" x14ac:dyDescent="0.25">
      <c r="A12" s="394" t="s">
        <v>20</v>
      </c>
      <c r="B12" s="395">
        <f t="shared" ref="B12:D12" si="0">B13</f>
        <v>566593.82000000007</v>
      </c>
      <c r="C12" s="395">
        <f t="shared" si="0"/>
        <v>1252069</v>
      </c>
      <c r="D12" s="395">
        <f t="shared" si="0"/>
        <v>716515.25</v>
      </c>
      <c r="E12" s="282">
        <f>SUM(D12/B12*100)</f>
        <v>126.46012446800073</v>
      </c>
      <c r="F12" s="283">
        <f>SUM(D12/C12*100)</f>
        <v>57.226498699352831</v>
      </c>
    </row>
    <row r="13" spans="1:6" ht="18" customHeight="1" x14ac:dyDescent="0.25">
      <c r="A13" s="6" t="s">
        <v>30</v>
      </c>
      <c r="B13" s="29">
        <f t="shared" ref="B13" si="1">B14+B15+B16</f>
        <v>566593.82000000007</v>
      </c>
      <c r="C13" s="29">
        <f t="shared" ref="C13:D13" si="2">C14+C15+C16</f>
        <v>1252069</v>
      </c>
      <c r="D13" s="29">
        <f t="shared" si="2"/>
        <v>716515.25</v>
      </c>
      <c r="E13" s="284">
        <f>SUM(D13/B13*100)</f>
        <v>126.46012446800073</v>
      </c>
      <c r="F13" s="285">
        <f t="shared" ref="F13:F16" si="3">SUM(D13/C13*100)</f>
        <v>57.226498699352831</v>
      </c>
    </row>
    <row r="14" spans="1:6" ht="17.25" customHeight="1" x14ac:dyDescent="0.25">
      <c r="A14" s="22" t="s">
        <v>31</v>
      </c>
      <c r="B14" s="28">
        <v>563956.42000000004</v>
      </c>
      <c r="C14" s="28">
        <v>1229649</v>
      </c>
      <c r="D14" s="28">
        <v>700720.29</v>
      </c>
      <c r="E14" s="284">
        <f t="shared" ref="E14:E16" si="4">SUM(D14/B14*100)</f>
        <v>124.25078696683691</v>
      </c>
      <c r="F14" s="285">
        <f t="shared" si="3"/>
        <v>56.985390953028059</v>
      </c>
    </row>
    <row r="15" spans="1:6" ht="16.5" customHeight="1" x14ac:dyDescent="0.25">
      <c r="A15" s="22" t="s">
        <v>168</v>
      </c>
      <c r="B15" s="27">
        <v>300</v>
      </c>
      <c r="C15" s="27">
        <v>14850</v>
      </c>
      <c r="D15" s="27">
        <v>7960.71</v>
      </c>
      <c r="E15" s="284">
        <f t="shared" si="4"/>
        <v>2653.5699999999997</v>
      </c>
      <c r="F15" s="285">
        <f t="shared" si="3"/>
        <v>53.607474747474747</v>
      </c>
    </row>
    <row r="16" spans="1:6" ht="24" customHeight="1" x14ac:dyDescent="0.25">
      <c r="A16" s="22" t="s">
        <v>169</v>
      </c>
      <c r="B16" s="27">
        <v>2337.4</v>
      </c>
      <c r="C16" s="27">
        <v>7570</v>
      </c>
      <c r="D16" s="27">
        <v>7834.25</v>
      </c>
      <c r="E16" s="284">
        <f t="shared" si="4"/>
        <v>335.16941901257809</v>
      </c>
      <c r="F16" s="285">
        <f t="shared" si="3"/>
        <v>103.49075297225892</v>
      </c>
    </row>
    <row r="17" spans="1:6" ht="8.25" customHeight="1" x14ac:dyDescent="0.25">
      <c r="A17" s="23"/>
      <c r="B17" s="106"/>
      <c r="C17" s="23"/>
      <c r="D17" s="23"/>
      <c r="E17" s="23"/>
      <c r="F17" s="23"/>
    </row>
    <row r="18" spans="1:6" x14ac:dyDescent="0.25">
      <c r="A18" s="20"/>
      <c r="B18" s="20"/>
      <c r="C18" s="20"/>
      <c r="D18" s="20"/>
    </row>
    <row r="19" spans="1:6" x14ac:dyDescent="0.25">
      <c r="A19" s="20"/>
      <c r="B19" s="20"/>
      <c r="C19" s="20"/>
      <c r="D19" s="20"/>
    </row>
    <row r="20" spans="1:6" x14ac:dyDescent="0.25">
      <c r="A20" s="20"/>
      <c r="B20" s="20"/>
      <c r="C20" s="20"/>
      <c r="D20" s="20"/>
    </row>
  </sheetData>
  <mergeCells count="4">
    <mergeCell ref="A1:D1"/>
    <mergeCell ref="A3:D3"/>
    <mergeCell ref="A5:D5"/>
    <mergeCell ref="A7:D7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8"/>
  <sheetViews>
    <sheetView tabSelected="1" topLeftCell="A142" workbookViewId="0">
      <selection activeCell="G173" sqref="G173"/>
    </sheetView>
  </sheetViews>
  <sheetFormatPr defaultRowHeight="15" x14ac:dyDescent="0.25"/>
  <cols>
    <col min="1" max="1" width="9" bestFit="1" customWidth="1"/>
    <col min="2" max="2" width="6.7109375" customWidth="1"/>
    <col min="3" max="3" width="5.140625" customWidth="1"/>
    <col min="4" max="4" width="25.7109375" customWidth="1"/>
    <col min="5" max="5" width="17.42578125" style="16" customWidth="1"/>
    <col min="6" max="6" width="16.140625" style="25" customWidth="1"/>
    <col min="7" max="7" width="14.5703125" customWidth="1"/>
    <col min="8" max="8" width="11.42578125" customWidth="1"/>
    <col min="9" max="9" width="10.42578125" customWidth="1"/>
  </cols>
  <sheetData>
    <row r="1" spans="1:12" ht="58.5" customHeight="1" x14ac:dyDescent="0.25">
      <c r="A1" s="207" t="s">
        <v>247</v>
      </c>
      <c r="B1" s="207"/>
      <c r="C1" s="207"/>
      <c r="D1" s="207"/>
      <c r="E1" s="207"/>
      <c r="F1" s="207"/>
    </row>
    <row r="2" spans="1:12" ht="12" customHeight="1" x14ac:dyDescent="0.25">
      <c r="A2" s="12" t="s">
        <v>213</v>
      </c>
      <c r="B2" s="12"/>
      <c r="C2" s="12"/>
      <c r="D2" s="12"/>
      <c r="E2" s="12"/>
      <c r="F2" s="26"/>
      <c r="G2" s="16"/>
    </row>
    <row r="3" spans="1:12" ht="18" customHeight="1" x14ac:dyDescent="0.25">
      <c r="A3" s="207" t="s">
        <v>219</v>
      </c>
      <c r="B3" s="207"/>
      <c r="C3" s="207"/>
      <c r="D3" s="207"/>
      <c r="E3" s="207"/>
      <c r="F3" s="207"/>
      <c r="G3" s="16"/>
    </row>
    <row r="4" spans="1:12" ht="18" x14ac:dyDescent="0.25">
      <c r="A4" s="12"/>
      <c r="B4" s="12"/>
      <c r="C4" s="12"/>
      <c r="D4" s="12"/>
      <c r="E4" s="12"/>
      <c r="F4" s="26"/>
      <c r="G4" s="16"/>
    </row>
    <row r="5" spans="1:12" s="16" customFormat="1" ht="7.5" customHeight="1" x14ac:dyDescent="0.25">
      <c r="A5" s="12"/>
      <c r="B5" s="12"/>
      <c r="C5" s="12"/>
      <c r="D5" s="12"/>
      <c r="E5" s="12"/>
    </row>
    <row r="6" spans="1:12" ht="33.75" x14ac:dyDescent="0.25">
      <c r="A6" s="257" t="s">
        <v>22</v>
      </c>
      <c r="B6" s="258"/>
      <c r="C6" s="259"/>
      <c r="D6" s="65" t="s">
        <v>23</v>
      </c>
      <c r="E6" s="65" t="s">
        <v>218</v>
      </c>
      <c r="F6" s="38" t="s">
        <v>206</v>
      </c>
      <c r="G6" s="65" t="s">
        <v>209</v>
      </c>
      <c r="H6" s="65" t="s">
        <v>210</v>
      </c>
      <c r="I6" s="65" t="s">
        <v>210</v>
      </c>
    </row>
    <row r="7" spans="1:12" s="16" customFormat="1" x14ac:dyDescent="0.25">
      <c r="A7" s="92"/>
      <c r="B7" s="93"/>
      <c r="C7" s="94"/>
      <c r="D7" s="98">
        <v>1</v>
      </c>
      <c r="E7" s="98">
        <v>2</v>
      </c>
      <c r="F7" s="98">
        <v>3</v>
      </c>
      <c r="G7" s="98">
        <v>4</v>
      </c>
      <c r="H7" s="127" t="s">
        <v>220</v>
      </c>
      <c r="I7" s="127" t="s">
        <v>221</v>
      </c>
    </row>
    <row r="8" spans="1:12" x14ac:dyDescent="0.25">
      <c r="A8" s="240" t="s">
        <v>32</v>
      </c>
      <c r="B8" s="260"/>
      <c r="C8" s="261"/>
      <c r="D8" s="66" t="s">
        <v>25</v>
      </c>
      <c r="E8" s="105"/>
      <c r="F8" s="39"/>
      <c r="G8" s="39"/>
      <c r="H8" s="39"/>
      <c r="I8" s="39"/>
    </row>
    <row r="9" spans="1:12" x14ac:dyDescent="0.25">
      <c r="A9" s="240" t="s">
        <v>113</v>
      </c>
      <c r="B9" s="260"/>
      <c r="C9" s="261"/>
      <c r="D9" s="66" t="s">
        <v>114</v>
      </c>
      <c r="E9" s="40">
        <f>E10++E90+E97</f>
        <v>566593.81999999983</v>
      </c>
      <c r="F9" s="40">
        <f>F10+F97</f>
        <v>1252069</v>
      </c>
      <c r="G9" s="40">
        <f>G10+G97</f>
        <v>716515.44999999984</v>
      </c>
      <c r="H9" s="117">
        <f>SUM(G9/E9*100)</f>
        <v>126.46015976665612</v>
      </c>
      <c r="I9" s="118">
        <f>SUM(G9/F9*100)</f>
        <v>57.226514672913375</v>
      </c>
      <c r="L9" s="126"/>
    </row>
    <row r="10" spans="1:12" ht="23.25" customHeight="1" x14ac:dyDescent="0.25">
      <c r="A10" s="240" t="s">
        <v>115</v>
      </c>
      <c r="B10" s="238"/>
      <c r="C10" s="239"/>
      <c r="D10" s="66" t="s">
        <v>116</v>
      </c>
      <c r="E10" s="40">
        <f>E11+E18+E25</f>
        <v>53563.130000000005</v>
      </c>
      <c r="F10" s="40">
        <f>F11+F18+F25</f>
        <v>107983</v>
      </c>
      <c r="G10" s="40">
        <f>G11+G18+G25</f>
        <v>69116.26999999999</v>
      </c>
      <c r="H10" s="117">
        <f t="shared" ref="H10:H73" si="0">SUM(G10/E10*100)</f>
        <v>129.03702602891204</v>
      </c>
      <c r="I10" s="118">
        <f t="shared" ref="I10:I73" si="1">SUM(G10/F10*100)</f>
        <v>64.006621412629755</v>
      </c>
    </row>
    <row r="11" spans="1:12" x14ac:dyDescent="0.25">
      <c r="A11" s="241" t="s">
        <v>117</v>
      </c>
      <c r="B11" s="242"/>
      <c r="C11" s="243"/>
      <c r="D11" s="67" t="s">
        <v>118</v>
      </c>
      <c r="E11" s="41">
        <f t="shared" ref="E11:G13" si="2">E12</f>
        <v>0</v>
      </c>
      <c r="F11" s="41">
        <f t="shared" si="2"/>
        <v>0</v>
      </c>
      <c r="G11" s="41">
        <f t="shared" si="2"/>
        <v>0</v>
      </c>
      <c r="H11" s="109" t="e">
        <f t="shared" si="0"/>
        <v>#DIV/0!</v>
      </c>
      <c r="I11" s="110" t="e">
        <f t="shared" si="1"/>
        <v>#DIV/0!</v>
      </c>
    </row>
    <row r="12" spans="1:12" ht="22.5" x14ac:dyDescent="0.25">
      <c r="A12" s="244" t="s">
        <v>111</v>
      </c>
      <c r="B12" s="245"/>
      <c r="C12" s="246"/>
      <c r="D12" s="68" t="s">
        <v>183</v>
      </c>
      <c r="E12" s="42">
        <f t="shared" si="2"/>
        <v>0</v>
      </c>
      <c r="F12" s="42">
        <f t="shared" si="2"/>
        <v>0</v>
      </c>
      <c r="G12" s="42">
        <f t="shared" si="2"/>
        <v>0</v>
      </c>
      <c r="H12" s="111" t="e">
        <f t="shared" si="0"/>
        <v>#DIV/0!</v>
      </c>
      <c r="I12" s="112" t="e">
        <f t="shared" si="1"/>
        <v>#DIV/0!</v>
      </c>
    </row>
    <row r="13" spans="1:12" ht="22.5" customHeight="1" x14ac:dyDescent="0.25">
      <c r="A13" s="234" t="s">
        <v>119</v>
      </c>
      <c r="B13" s="235"/>
      <c r="C13" s="236"/>
      <c r="D13" s="69" t="s">
        <v>120</v>
      </c>
      <c r="E13" s="43">
        <f t="shared" si="2"/>
        <v>0</v>
      </c>
      <c r="F13" s="43">
        <f t="shared" si="2"/>
        <v>0</v>
      </c>
      <c r="G13" s="43">
        <f t="shared" si="2"/>
        <v>0</v>
      </c>
      <c r="H13" s="107" t="e">
        <f t="shared" si="0"/>
        <v>#DIV/0!</v>
      </c>
      <c r="I13" s="108" t="e">
        <f t="shared" si="1"/>
        <v>#DIV/0!</v>
      </c>
    </row>
    <row r="14" spans="1:12" x14ac:dyDescent="0.25">
      <c r="A14" s="247" t="s">
        <v>148</v>
      </c>
      <c r="B14" s="248"/>
      <c r="C14" s="249"/>
      <c r="D14" s="70" t="s">
        <v>121</v>
      </c>
      <c r="E14" s="44">
        <f t="shared" ref="E14" si="3">E16</f>
        <v>0</v>
      </c>
      <c r="F14" s="44">
        <f t="shared" ref="F14" si="4">F16</f>
        <v>0</v>
      </c>
      <c r="G14" s="44">
        <f t="shared" ref="G14" si="5">G16</f>
        <v>0</v>
      </c>
      <c r="H14" s="113" t="e">
        <f t="shared" si="0"/>
        <v>#DIV/0!</v>
      </c>
      <c r="I14" s="114" t="e">
        <f t="shared" si="1"/>
        <v>#DIV/0!</v>
      </c>
    </row>
    <row r="15" spans="1:12" ht="22.5" x14ac:dyDescent="0.25">
      <c r="A15" s="71">
        <v>37</v>
      </c>
      <c r="B15" s="72"/>
      <c r="C15" s="66"/>
      <c r="D15" s="66" t="s">
        <v>138</v>
      </c>
      <c r="E15" s="40">
        <f t="shared" ref="E15:G15" si="6">E16</f>
        <v>0</v>
      </c>
      <c r="F15" s="40">
        <f t="shared" si="6"/>
        <v>0</v>
      </c>
      <c r="G15" s="40">
        <f t="shared" si="6"/>
        <v>0</v>
      </c>
      <c r="H15" s="117" t="e">
        <f t="shared" si="0"/>
        <v>#DIV/0!</v>
      </c>
      <c r="I15" s="118" t="e">
        <f t="shared" si="1"/>
        <v>#DIV/0!</v>
      </c>
    </row>
    <row r="16" spans="1:12" ht="21.75" customHeight="1" x14ac:dyDescent="0.25">
      <c r="A16" s="240">
        <v>3722</v>
      </c>
      <c r="B16" s="260"/>
      <c r="C16" s="261"/>
      <c r="D16" s="73" t="s">
        <v>122</v>
      </c>
      <c r="E16" s="45">
        <v>0</v>
      </c>
      <c r="F16" s="45">
        <v>0</v>
      </c>
      <c r="G16" s="45">
        <v>0</v>
      </c>
      <c r="H16" s="117" t="e">
        <f t="shared" si="0"/>
        <v>#DIV/0!</v>
      </c>
      <c r="I16" s="118" t="e">
        <f t="shared" si="1"/>
        <v>#DIV/0!</v>
      </c>
    </row>
    <row r="17" spans="1:9" s="16" customFormat="1" ht="11.25" customHeight="1" x14ac:dyDescent="0.25">
      <c r="A17" s="103"/>
      <c r="B17" s="104"/>
      <c r="C17" s="105"/>
      <c r="D17" s="102"/>
      <c r="E17" s="45"/>
      <c r="F17" s="45"/>
      <c r="G17" s="45"/>
      <c r="H17" s="117"/>
      <c r="I17" s="118"/>
    </row>
    <row r="18" spans="1:9" ht="18" customHeight="1" x14ac:dyDescent="0.25">
      <c r="A18" s="241" t="s">
        <v>126</v>
      </c>
      <c r="B18" s="242"/>
      <c r="C18" s="243"/>
      <c r="D18" s="74" t="s">
        <v>97</v>
      </c>
      <c r="E18" s="41">
        <f t="shared" ref="E18" si="7">E20</f>
        <v>300</v>
      </c>
      <c r="F18" s="46">
        <f t="shared" ref="F18:F19" si="8">F20</f>
        <v>0</v>
      </c>
      <c r="G18" s="41">
        <f t="shared" ref="G18:G19" si="9">G20</f>
        <v>600</v>
      </c>
      <c r="H18" s="109">
        <f t="shared" si="0"/>
        <v>200</v>
      </c>
      <c r="I18" s="110" t="e">
        <f t="shared" si="1"/>
        <v>#DIV/0!</v>
      </c>
    </row>
    <row r="19" spans="1:9" ht="18.75" customHeight="1" x14ac:dyDescent="0.25">
      <c r="A19" s="247" t="s">
        <v>77</v>
      </c>
      <c r="B19" s="248"/>
      <c r="C19" s="249"/>
      <c r="D19" s="97" t="s">
        <v>11</v>
      </c>
      <c r="E19" s="44">
        <f t="shared" ref="E19" si="10">E21</f>
        <v>300</v>
      </c>
      <c r="F19" s="44">
        <f t="shared" si="8"/>
        <v>0</v>
      </c>
      <c r="G19" s="44">
        <f t="shared" si="9"/>
        <v>600</v>
      </c>
      <c r="H19" s="113">
        <f t="shared" si="0"/>
        <v>200</v>
      </c>
      <c r="I19" s="114" t="e">
        <f t="shared" si="1"/>
        <v>#DIV/0!</v>
      </c>
    </row>
    <row r="20" spans="1:9" ht="26.25" customHeight="1" x14ac:dyDescent="0.25">
      <c r="A20" s="244" t="s">
        <v>96</v>
      </c>
      <c r="B20" s="245"/>
      <c r="C20" s="246"/>
      <c r="D20" s="68" t="s">
        <v>127</v>
      </c>
      <c r="E20" s="42">
        <f t="shared" ref="E20:G20" si="11">E21</f>
        <v>300</v>
      </c>
      <c r="F20" s="47">
        <f t="shared" si="11"/>
        <v>0</v>
      </c>
      <c r="G20" s="42">
        <f t="shared" si="11"/>
        <v>600</v>
      </c>
      <c r="H20" s="111">
        <f t="shared" si="0"/>
        <v>200</v>
      </c>
      <c r="I20" s="112" t="e">
        <f t="shared" si="1"/>
        <v>#DIV/0!</v>
      </c>
    </row>
    <row r="21" spans="1:9" ht="27" customHeight="1" x14ac:dyDescent="0.25">
      <c r="A21" s="234" t="s">
        <v>128</v>
      </c>
      <c r="B21" s="235"/>
      <c r="C21" s="236"/>
      <c r="D21" s="69" t="s">
        <v>129</v>
      </c>
      <c r="E21" s="58">
        <f t="shared" ref="E21" si="12">E23</f>
        <v>300</v>
      </c>
      <c r="F21" s="48">
        <f t="shared" ref="F21" si="13">F23</f>
        <v>0</v>
      </c>
      <c r="G21" s="58">
        <f t="shared" ref="G21" si="14">G23</f>
        <v>600</v>
      </c>
      <c r="H21" s="107">
        <f t="shared" si="0"/>
        <v>200</v>
      </c>
      <c r="I21" s="108" t="e">
        <f t="shared" si="1"/>
        <v>#DIV/0!</v>
      </c>
    </row>
    <row r="22" spans="1:9" ht="27" customHeight="1" x14ac:dyDescent="0.25">
      <c r="A22" s="71">
        <v>45</v>
      </c>
      <c r="B22" s="72"/>
      <c r="C22" s="66"/>
      <c r="D22" s="66" t="s">
        <v>151</v>
      </c>
      <c r="E22" s="40">
        <f t="shared" ref="E22:G22" si="15">E23</f>
        <v>300</v>
      </c>
      <c r="F22" s="49">
        <f t="shared" si="15"/>
        <v>0</v>
      </c>
      <c r="G22" s="40">
        <f t="shared" si="15"/>
        <v>600</v>
      </c>
      <c r="H22" s="117">
        <f t="shared" si="0"/>
        <v>200</v>
      </c>
      <c r="I22" s="118" t="e">
        <f t="shared" si="1"/>
        <v>#DIV/0!</v>
      </c>
    </row>
    <row r="23" spans="1:9" ht="21" customHeight="1" x14ac:dyDescent="0.25">
      <c r="A23" s="71">
        <v>4511</v>
      </c>
      <c r="B23" s="72"/>
      <c r="C23" s="66"/>
      <c r="D23" s="73" t="s">
        <v>108</v>
      </c>
      <c r="E23" s="45">
        <v>300</v>
      </c>
      <c r="F23" s="50">
        <v>0</v>
      </c>
      <c r="G23" s="45">
        <v>600</v>
      </c>
      <c r="H23" s="117">
        <f t="shared" si="0"/>
        <v>200</v>
      </c>
      <c r="I23" s="118" t="e">
        <f t="shared" si="1"/>
        <v>#DIV/0!</v>
      </c>
    </row>
    <row r="24" spans="1:9" ht="10.5" customHeight="1" x14ac:dyDescent="0.25">
      <c r="A24" s="71"/>
      <c r="B24" s="72"/>
      <c r="C24" s="66"/>
      <c r="D24" s="73"/>
      <c r="E24" s="39"/>
      <c r="F24" s="39"/>
      <c r="G24" s="39"/>
      <c r="H24" s="117"/>
      <c r="I24" s="118"/>
    </row>
    <row r="25" spans="1:9" ht="20.25" customHeight="1" x14ac:dyDescent="0.25">
      <c r="A25" s="240" t="s">
        <v>123</v>
      </c>
      <c r="B25" s="238"/>
      <c r="C25" s="239"/>
      <c r="D25" s="66" t="s">
        <v>208</v>
      </c>
      <c r="E25" s="45">
        <f t="shared" ref="E25" si="16">E26+E66</f>
        <v>53263.130000000005</v>
      </c>
      <c r="F25" s="45">
        <f t="shared" ref="F25" si="17">F26+F66</f>
        <v>107983</v>
      </c>
      <c r="G25" s="45">
        <f t="shared" ref="G25" si="18">G26+G66</f>
        <v>68516.26999999999</v>
      </c>
      <c r="H25" s="117">
        <f t="shared" si="0"/>
        <v>128.63733317963099</v>
      </c>
      <c r="I25" s="118">
        <f t="shared" si="1"/>
        <v>63.450978394747317</v>
      </c>
    </row>
    <row r="26" spans="1:9" ht="22.5" customHeight="1" x14ac:dyDescent="0.25">
      <c r="A26" s="241" t="s">
        <v>69</v>
      </c>
      <c r="B26" s="242"/>
      <c r="C26" s="243"/>
      <c r="D26" s="67" t="s">
        <v>34</v>
      </c>
      <c r="E26" s="100">
        <f>E27</f>
        <v>52493.350000000006</v>
      </c>
      <c r="F26" s="100">
        <f>F27</f>
        <v>107213</v>
      </c>
      <c r="G26" s="100">
        <f t="shared" ref="G26" si="19">G27</f>
        <v>61481.02</v>
      </c>
      <c r="H26" s="109">
        <f t="shared" si="0"/>
        <v>117.1215401569913</v>
      </c>
      <c r="I26" s="110">
        <f t="shared" si="1"/>
        <v>57.344743641162921</v>
      </c>
    </row>
    <row r="27" spans="1:9" ht="23.25" customHeight="1" x14ac:dyDescent="0.25">
      <c r="A27" s="244" t="s">
        <v>33</v>
      </c>
      <c r="B27" s="245"/>
      <c r="C27" s="246"/>
      <c r="D27" s="68" t="s">
        <v>98</v>
      </c>
      <c r="E27" s="42">
        <f>E28+E55</f>
        <v>52493.350000000006</v>
      </c>
      <c r="F27" s="42">
        <f>F28+F55</f>
        <v>107213</v>
      </c>
      <c r="G27" s="42">
        <f t="shared" ref="G27" si="20">G28+G55</f>
        <v>61481.02</v>
      </c>
      <c r="H27" s="111">
        <f t="shared" si="0"/>
        <v>117.1215401569913</v>
      </c>
      <c r="I27" s="112">
        <f t="shared" si="1"/>
        <v>57.344743641162921</v>
      </c>
    </row>
    <row r="28" spans="1:9" ht="17.25" customHeight="1" x14ac:dyDescent="0.25">
      <c r="A28" s="254" t="s">
        <v>35</v>
      </c>
      <c r="B28" s="262"/>
      <c r="C28" s="263"/>
      <c r="D28" s="75" t="s">
        <v>14</v>
      </c>
      <c r="E28" s="51">
        <f>E29</f>
        <v>50069.600000000006</v>
      </c>
      <c r="F28" s="51">
        <f>F29</f>
        <v>99875</v>
      </c>
      <c r="G28" s="51">
        <f t="shared" ref="G28" si="21">G29</f>
        <v>59686.239999999998</v>
      </c>
      <c r="H28" s="115">
        <f t="shared" si="0"/>
        <v>119.2065444900698</v>
      </c>
      <c r="I28" s="116">
        <f t="shared" si="1"/>
        <v>59.760941176470581</v>
      </c>
    </row>
    <row r="29" spans="1:9" ht="18" customHeight="1" x14ac:dyDescent="0.25">
      <c r="A29" s="247" t="s">
        <v>36</v>
      </c>
      <c r="B29" s="248"/>
      <c r="C29" s="249"/>
      <c r="D29" s="70" t="s">
        <v>37</v>
      </c>
      <c r="E29" s="44">
        <f>E30+E53</f>
        <v>50069.600000000006</v>
      </c>
      <c r="F29" s="44">
        <f>F30+F53</f>
        <v>99875</v>
      </c>
      <c r="G29" s="44">
        <f t="shared" ref="G29" si="22">G30+G53</f>
        <v>59686.239999999998</v>
      </c>
      <c r="H29" s="113">
        <f t="shared" si="0"/>
        <v>119.2065444900698</v>
      </c>
      <c r="I29" s="114">
        <f t="shared" si="1"/>
        <v>59.760941176470581</v>
      </c>
    </row>
    <row r="30" spans="1:9" x14ac:dyDescent="0.25">
      <c r="A30" s="71">
        <v>32</v>
      </c>
      <c r="B30" s="72"/>
      <c r="C30" s="66"/>
      <c r="D30" s="66" t="s">
        <v>24</v>
      </c>
      <c r="E30" s="40">
        <f>SUM(E31:E52)</f>
        <v>49725.380000000005</v>
      </c>
      <c r="F30" s="40">
        <f>SUM(F31:F52)</f>
        <v>99325</v>
      </c>
      <c r="G30" s="40">
        <f t="shared" ref="G30" si="23">SUM(G31:G52)</f>
        <v>59325.799999999996</v>
      </c>
      <c r="H30" s="117">
        <f t="shared" si="0"/>
        <v>119.30688111382959</v>
      </c>
      <c r="I30" s="118">
        <f t="shared" si="1"/>
        <v>59.728970551220741</v>
      </c>
    </row>
    <row r="31" spans="1:9" x14ac:dyDescent="0.25">
      <c r="A31" s="237">
        <v>3211</v>
      </c>
      <c r="B31" s="238"/>
      <c r="C31" s="239"/>
      <c r="D31" s="73" t="s">
        <v>38</v>
      </c>
      <c r="E31" s="39">
        <v>2783.87</v>
      </c>
      <c r="F31" s="39">
        <v>4000</v>
      </c>
      <c r="G31" s="53">
        <v>3123.04</v>
      </c>
      <c r="H31" s="117">
        <f t="shared" si="0"/>
        <v>112.18339936850499</v>
      </c>
      <c r="I31" s="118">
        <f t="shared" si="1"/>
        <v>78.076000000000008</v>
      </c>
    </row>
    <row r="32" spans="1:9" ht="22.5" x14ac:dyDescent="0.25">
      <c r="A32" s="237">
        <v>3212</v>
      </c>
      <c r="B32" s="238"/>
      <c r="C32" s="239"/>
      <c r="D32" s="73" t="s">
        <v>40</v>
      </c>
      <c r="E32" s="39">
        <v>29440.76</v>
      </c>
      <c r="F32" s="39">
        <v>57845</v>
      </c>
      <c r="G32" s="53">
        <v>27463.98</v>
      </c>
      <c r="H32" s="117">
        <f t="shared" si="0"/>
        <v>93.285567356277483</v>
      </c>
      <c r="I32" s="118">
        <f t="shared" si="1"/>
        <v>47.478572045984954</v>
      </c>
    </row>
    <row r="33" spans="1:9" x14ac:dyDescent="0.25">
      <c r="A33" s="237">
        <v>3213</v>
      </c>
      <c r="B33" s="238"/>
      <c r="C33" s="239"/>
      <c r="D33" s="73" t="s">
        <v>41</v>
      </c>
      <c r="E33" s="39">
        <v>179.73</v>
      </c>
      <c r="F33" s="39">
        <v>600</v>
      </c>
      <c r="G33" s="53">
        <v>467.9</v>
      </c>
      <c r="H33" s="117">
        <f t="shared" si="0"/>
        <v>260.3349468647416</v>
      </c>
      <c r="I33" s="118">
        <f t="shared" si="1"/>
        <v>77.98333333333332</v>
      </c>
    </row>
    <row r="34" spans="1:9" ht="22.5" x14ac:dyDescent="0.25">
      <c r="A34" s="237">
        <v>3214</v>
      </c>
      <c r="B34" s="238"/>
      <c r="C34" s="239"/>
      <c r="D34" s="73" t="s">
        <v>42</v>
      </c>
      <c r="E34" s="39">
        <v>0</v>
      </c>
      <c r="F34" s="39">
        <v>60</v>
      </c>
      <c r="G34" s="53">
        <v>0</v>
      </c>
      <c r="H34" s="117" t="e">
        <f t="shared" si="0"/>
        <v>#DIV/0!</v>
      </c>
      <c r="I34" s="118">
        <f t="shared" si="1"/>
        <v>0</v>
      </c>
    </row>
    <row r="35" spans="1:9" ht="19.5" customHeight="1" x14ac:dyDescent="0.25">
      <c r="A35" s="237">
        <v>3221</v>
      </c>
      <c r="B35" s="238"/>
      <c r="C35" s="239"/>
      <c r="D35" s="73" t="s">
        <v>43</v>
      </c>
      <c r="E35" s="39">
        <v>4224.1899999999996</v>
      </c>
      <c r="F35" s="39">
        <v>7000</v>
      </c>
      <c r="G35" s="53">
        <v>3051.61</v>
      </c>
      <c r="H35" s="117">
        <f t="shared" si="0"/>
        <v>72.241305433704468</v>
      </c>
      <c r="I35" s="118">
        <f t="shared" si="1"/>
        <v>43.594428571428573</v>
      </c>
    </row>
    <row r="36" spans="1:9" x14ac:dyDescent="0.25">
      <c r="A36" s="76">
        <v>3222</v>
      </c>
      <c r="B36" s="77"/>
      <c r="C36" s="78"/>
      <c r="D36" s="73" t="s">
        <v>125</v>
      </c>
      <c r="E36" s="39">
        <v>60.66</v>
      </c>
      <c r="F36" s="39">
        <v>60</v>
      </c>
      <c r="G36" s="53">
        <v>0</v>
      </c>
      <c r="H36" s="117">
        <f t="shared" si="0"/>
        <v>0</v>
      </c>
      <c r="I36" s="118">
        <f t="shared" si="1"/>
        <v>0</v>
      </c>
    </row>
    <row r="37" spans="1:9" x14ac:dyDescent="0.25">
      <c r="A37" s="237">
        <v>3223</v>
      </c>
      <c r="B37" s="238"/>
      <c r="C37" s="239"/>
      <c r="D37" s="73" t="s">
        <v>44</v>
      </c>
      <c r="E37" s="39">
        <v>7893.26</v>
      </c>
      <c r="F37" s="39">
        <v>14000</v>
      </c>
      <c r="G37" s="53">
        <v>15322.86</v>
      </c>
      <c r="H37" s="117">
        <f t="shared" si="0"/>
        <v>194.12587448025278</v>
      </c>
      <c r="I37" s="118">
        <f t="shared" si="1"/>
        <v>109.449</v>
      </c>
    </row>
    <row r="38" spans="1:9" x14ac:dyDescent="0.25">
      <c r="A38" s="237">
        <v>3225</v>
      </c>
      <c r="B38" s="238"/>
      <c r="C38" s="239"/>
      <c r="D38" s="73" t="s">
        <v>45</v>
      </c>
      <c r="E38" s="39">
        <v>0</v>
      </c>
      <c r="F38" s="39">
        <v>300</v>
      </c>
      <c r="G38" s="53">
        <v>516.73</v>
      </c>
      <c r="H38" s="117" t="e">
        <f t="shared" si="0"/>
        <v>#DIV/0!</v>
      </c>
      <c r="I38" s="118">
        <f t="shared" si="1"/>
        <v>172.24333333333334</v>
      </c>
    </row>
    <row r="39" spans="1:9" ht="22.5" x14ac:dyDescent="0.25">
      <c r="A39" s="237">
        <v>3227</v>
      </c>
      <c r="B39" s="238"/>
      <c r="C39" s="239"/>
      <c r="D39" s="73" t="s">
        <v>46</v>
      </c>
      <c r="E39" s="39">
        <v>0</v>
      </c>
      <c r="F39" s="39">
        <v>200</v>
      </c>
      <c r="G39" s="53">
        <v>387.3</v>
      </c>
      <c r="H39" s="117" t="e">
        <f t="shared" si="0"/>
        <v>#DIV/0!</v>
      </c>
      <c r="I39" s="118">
        <f t="shared" si="1"/>
        <v>193.65</v>
      </c>
    </row>
    <row r="40" spans="1:9" x14ac:dyDescent="0.25">
      <c r="A40" s="237">
        <v>3231</v>
      </c>
      <c r="B40" s="238"/>
      <c r="C40" s="239"/>
      <c r="D40" s="73" t="s">
        <v>47</v>
      </c>
      <c r="E40" s="39">
        <v>960.51</v>
      </c>
      <c r="F40" s="39">
        <v>1300</v>
      </c>
      <c r="G40" s="53">
        <v>848.41</v>
      </c>
      <c r="H40" s="117">
        <f t="shared" si="0"/>
        <v>88.329116823354255</v>
      </c>
      <c r="I40" s="118">
        <f t="shared" si="1"/>
        <v>65.262307692307687</v>
      </c>
    </row>
    <row r="41" spans="1:9" x14ac:dyDescent="0.25">
      <c r="A41" s="237">
        <v>3233</v>
      </c>
      <c r="B41" s="238"/>
      <c r="C41" s="239"/>
      <c r="D41" s="73" t="s">
        <v>48</v>
      </c>
      <c r="E41" s="39">
        <v>72</v>
      </c>
      <c r="F41" s="39">
        <v>1600</v>
      </c>
      <c r="G41" s="53">
        <v>900</v>
      </c>
      <c r="H41" s="117">
        <f t="shared" si="0"/>
        <v>1250</v>
      </c>
      <c r="I41" s="118">
        <f t="shared" si="1"/>
        <v>56.25</v>
      </c>
    </row>
    <row r="42" spans="1:9" x14ac:dyDescent="0.25">
      <c r="A42" s="237">
        <v>3234</v>
      </c>
      <c r="B42" s="238"/>
      <c r="C42" s="239"/>
      <c r="D42" s="73" t="s">
        <v>49</v>
      </c>
      <c r="E42" s="39">
        <v>1891.52</v>
      </c>
      <c r="F42" s="39">
        <v>3000</v>
      </c>
      <c r="G42" s="53">
        <v>2043.67</v>
      </c>
      <c r="H42" s="117">
        <f t="shared" si="0"/>
        <v>108.04379546608018</v>
      </c>
      <c r="I42" s="118">
        <f t="shared" si="1"/>
        <v>68.122333333333344</v>
      </c>
    </row>
    <row r="43" spans="1:9" x14ac:dyDescent="0.25">
      <c r="A43" s="237">
        <v>3235</v>
      </c>
      <c r="B43" s="238"/>
      <c r="C43" s="239"/>
      <c r="D43" s="73" t="s">
        <v>50</v>
      </c>
      <c r="E43" s="39">
        <v>796.38</v>
      </c>
      <c r="F43" s="39">
        <v>1600</v>
      </c>
      <c r="G43" s="53">
        <v>796.38</v>
      </c>
      <c r="H43" s="117">
        <f t="shared" si="0"/>
        <v>100</v>
      </c>
      <c r="I43" s="118">
        <f t="shared" si="1"/>
        <v>49.77375</v>
      </c>
    </row>
    <row r="44" spans="1:9" x14ac:dyDescent="0.25">
      <c r="A44" s="237">
        <v>3236</v>
      </c>
      <c r="B44" s="238"/>
      <c r="C44" s="239"/>
      <c r="D44" s="73" t="s">
        <v>51</v>
      </c>
      <c r="E44" s="39">
        <v>0</v>
      </c>
      <c r="F44" s="39">
        <v>3300</v>
      </c>
      <c r="G44" s="53">
        <v>2795.56</v>
      </c>
      <c r="H44" s="117" t="e">
        <f t="shared" si="0"/>
        <v>#DIV/0!</v>
      </c>
      <c r="I44" s="118">
        <f t="shared" si="1"/>
        <v>84.713939393939398</v>
      </c>
    </row>
    <row r="45" spans="1:9" x14ac:dyDescent="0.25">
      <c r="A45" s="237">
        <v>3237</v>
      </c>
      <c r="B45" s="238"/>
      <c r="C45" s="239"/>
      <c r="D45" s="73" t="s">
        <v>52</v>
      </c>
      <c r="E45" s="39">
        <v>0</v>
      </c>
      <c r="F45" s="39">
        <v>60</v>
      </c>
      <c r="G45" s="53">
        <v>0</v>
      </c>
      <c r="H45" s="117" t="e">
        <f t="shared" si="0"/>
        <v>#DIV/0!</v>
      </c>
      <c r="I45" s="118">
        <f t="shared" si="1"/>
        <v>0</v>
      </c>
    </row>
    <row r="46" spans="1:9" x14ac:dyDescent="0.25">
      <c r="A46" s="237">
        <v>3238</v>
      </c>
      <c r="B46" s="238"/>
      <c r="C46" s="239"/>
      <c r="D46" s="73" t="s">
        <v>53</v>
      </c>
      <c r="E46" s="39">
        <v>920.13</v>
      </c>
      <c r="F46" s="39">
        <v>2500</v>
      </c>
      <c r="G46" s="53">
        <v>969.59</v>
      </c>
      <c r="H46" s="117">
        <f t="shared" si="0"/>
        <v>105.37532739938922</v>
      </c>
      <c r="I46" s="118">
        <f t="shared" si="1"/>
        <v>38.7836</v>
      </c>
    </row>
    <row r="47" spans="1:9" x14ac:dyDescent="0.25">
      <c r="A47" s="237">
        <v>3239</v>
      </c>
      <c r="B47" s="238"/>
      <c r="C47" s="239"/>
      <c r="D47" s="73" t="s">
        <v>54</v>
      </c>
      <c r="E47" s="39">
        <v>141.58000000000001</v>
      </c>
      <c r="F47" s="39">
        <v>200</v>
      </c>
      <c r="G47" s="53">
        <v>92.88</v>
      </c>
      <c r="H47" s="117">
        <f t="shared" si="0"/>
        <v>65.602486226868194</v>
      </c>
      <c r="I47" s="118">
        <f t="shared" si="1"/>
        <v>46.44</v>
      </c>
    </row>
    <row r="48" spans="1:9" x14ac:dyDescent="0.25">
      <c r="A48" s="237">
        <v>3292</v>
      </c>
      <c r="B48" s="238"/>
      <c r="C48" s="239"/>
      <c r="D48" s="73" t="s">
        <v>55</v>
      </c>
      <c r="E48" s="39">
        <v>84.16</v>
      </c>
      <c r="F48" s="39">
        <v>1350</v>
      </c>
      <c r="G48" s="53">
        <v>413.89</v>
      </c>
      <c r="H48" s="117">
        <f t="shared" si="0"/>
        <v>491.78944866920153</v>
      </c>
      <c r="I48" s="118">
        <f t="shared" si="1"/>
        <v>30.65851851851852</v>
      </c>
    </row>
    <row r="49" spans="1:9" x14ac:dyDescent="0.25">
      <c r="A49" s="237">
        <v>3293</v>
      </c>
      <c r="B49" s="238"/>
      <c r="C49" s="239"/>
      <c r="D49" s="73" t="s">
        <v>56</v>
      </c>
      <c r="E49" s="39">
        <v>132.29</v>
      </c>
      <c r="F49" s="39">
        <v>130</v>
      </c>
      <c r="G49" s="53">
        <v>0</v>
      </c>
      <c r="H49" s="117">
        <f t="shared" si="0"/>
        <v>0</v>
      </c>
      <c r="I49" s="118">
        <f t="shared" si="1"/>
        <v>0</v>
      </c>
    </row>
    <row r="50" spans="1:9" x14ac:dyDescent="0.25">
      <c r="A50" s="237">
        <v>3294</v>
      </c>
      <c r="B50" s="238"/>
      <c r="C50" s="239"/>
      <c r="D50" s="73" t="s">
        <v>57</v>
      </c>
      <c r="E50" s="39">
        <v>48.27</v>
      </c>
      <c r="F50" s="39">
        <v>60</v>
      </c>
      <c r="G50" s="53">
        <v>60</v>
      </c>
      <c r="H50" s="117">
        <f t="shared" si="0"/>
        <v>124.30080795525168</v>
      </c>
      <c r="I50" s="118">
        <f t="shared" si="1"/>
        <v>100</v>
      </c>
    </row>
    <row r="51" spans="1:9" x14ac:dyDescent="0.25">
      <c r="A51" s="237">
        <v>3295</v>
      </c>
      <c r="B51" s="238"/>
      <c r="C51" s="239"/>
      <c r="D51" s="73" t="s">
        <v>58</v>
      </c>
      <c r="E51" s="39">
        <v>36.159999999999997</v>
      </c>
      <c r="F51" s="39">
        <v>60</v>
      </c>
      <c r="G51" s="53">
        <v>0</v>
      </c>
      <c r="H51" s="117">
        <f t="shared" si="0"/>
        <v>0</v>
      </c>
      <c r="I51" s="118">
        <f t="shared" si="1"/>
        <v>0</v>
      </c>
    </row>
    <row r="52" spans="1:9" ht="22.5" x14ac:dyDescent="0.25">
      <c r="A52" s="237">
        <v>3299</v>
      </c>
      <c r="B52" s="238"/>
      <c r="C52" s="239"/>
      <c r="D52" s="73" t="s">
        <v>59</v>
      </c>
      <c r="E52" s="39">
        <v>59.91</v>
      </c>
      <c r="F52" s="39">
        <v>100</v>
      </c>
      <c r="G52" s="53">
        <v>72</v>
      </c>
      <c r="H52" s="117">
        <f t="shared" si="0"/>
        <v>120.18027040560841</v>
      </c>
      <c r="I52" s="118">
        <f t="shared" si="1"/>
        <v>72</v>
      </c>
    </row>
    <row r="53" spans="1:9" x14ac:dyDescent="0.25">
      <c r="A53" s="71">
        <v>34</v>
      </c>
      <c r="B53" s="77"/>
      <c r="C53" s="78"/>
      <c r="D53" s="66" t="s">
        <v>152</v>
      </c>
      <c r="E53" s="55">
        <f>E54</f>
        <v>344.22</v>
      </c>
      <c r="F53" s="55">
        <f>F54</f>
        <v>550</v>
      </c>
      <c r="G53" s="53">
        <f t="shared" ref="G53" si="24">G54</f>
        <v>360.44</v>
      </c>
      <c r="H53" s="117">
        <f t="shared" si="0"/>
        <v>104.71210272500144</v>
      </c>
      <c r="I53" s="118">
        <f t="shared" si="1"/>
        <v>65.534545454545452</v>
      </c>
    </row>
    <row r="54" spans="1:9" ht="23.25" customHeight="1" x14ac:dyDescent="0.25">
      <c r="A54" s="237">
        <v>3431</v>
      </c>
      <c r="B54" s="238"/>
      <c r="C54" s="239"/>
      <c r="D54" s="73" t="s">
        <v>60</v>
      </c>
      <c r="E54" s="39">
        <v>344.22</v>
      </c>
      <c r="F54" s="39">
        <v>550</v>
      </c>
      <c r="G54" s="53">
        <v>360.44</v>
      </c>
      <c r="H54" s="117">
        <f t="shared" si="0"/>
        <v>104.71210272500144</v>
      </c>
      <c r="I54" s="118">
        <f t="shared" si="1"/>
        <v>65.534545454545452</v>
      </c>
    </row>
    <row r="55" spans="1:9" ht="23.25" customHeight="1" x14ac:dyDescent="0.25">
      <c r="A55" s="254" t="s">
        <v>39</v>
      </c>
      <c r="B55" s="255"/>
      <c r="C55" s="256"/>
      <c r="D55" s="75" t="s">
        <v>63</v>
      </c>
      <c r="E55" s="51">
        <f t="shared" ref="E55:F56" si="25">E56</f>
        <v>2423.75</v>
      </c>
      <c r="F55" s="51">
        <f t="shared" si="25"/>
        <v>7338</v>
      </c>
      <c r="G55" s="51">
        <f t="shared" ref="G55:G56" si="26">G56</f>
        <v>1794.78</v>
      </c>
      <c r="H55" s="115">
        <f t="shared" si="0"/>
        <v>74.049716348633311</v>
      </c>
      <c r="I55" s="116">
        <f t="shared" si="1"/>
        <v>24.458708094848731</v>
      </c>
    </row>
    <row r="56" spans="1:9" ht="21.75" customHeight="1" x14ac:dyDescent="0.25">
      <c r="A56" s="247" t="s">
        <v>36</v>
      </c>
      <c r="B56" s="250"/>
      <c r="C56" s="251"/>
      <c r="D56" s="70" t="s">
        <v>37</v>
      </c>
      <c r="E56" s="44">
        <f t="shared" si="25"/>
        <v>2423.75</v>
      </c>
      <c r="F56" s="44">
        <f t="shared" si="25"/>
        <v>7338</v>
      </c>
      <c r="G56" s="44">
        <f t="shared" si="26"/>
        <v>1794.78</v>
      </c>
      <c r="H56" s="113">
        <f t="shared" si="0"/>
        <v>74.049716348633311</v>
      </c>
      <c r="I56" s="114">
        <f t="shared" si="1"/>
        <v>24.458708094848731</v>
      </c>
    </row>
    <row r="57" spans="1:9" x14ac:dyDescent="0.25">
      <c r="A57" s="71">
        <v>32</v>
      </c>
      <c r="B57" s="77"/>
      <c r="C57" s="78"/>
      <c r="D57" s="66" t="s">
        <v>24</v>
      </c>
      <c r="E57" s="40">
        <f>E58+E59+E60</f>
        <v>2423.75</v>
      </c>
      <c r="F57" s="40">
        <f>F58+F59+F60</f>
        <v>7338</v>
      </c>
      <c r="G57" s="40">
        <f t="shared" ref="G57" si="27">G58+G59+G60</f>
        <v>1794.78</v>
      </c>
      <c r="H57" s="117">
        <f t="shared" si="0"/>
        <v>74.049716348633311</v>
      </c>
      <c r="I57" s="118">
        <f t="shared" si="1"/>
        <v>24.458708094848731</v>
      </c>
    </row>
    <row r="58" spans="1:9" ht="21" customHeight="1" x14ac:dyDescent="0.25">
      <c r="A58" s="237">
        <v>3224</v>
      </c>
      <c r="B58" s="252"/>
      <c r="C58" s="253"/>
      <c r="D58" s="73" t="s">
        <v>61</v>
      </c>
      <c r="E58" s="39">
        <v>1100.99</v>
      </c>
      <c r="F58" s="39">
        <v>3138</v>
      </c>
      <c r="G58" s="53">
        <v>911.9</v>
      </c>
      <c r="H58" s="117">
        <f t="shared" si="0"/>
        <v>82.82545708862024</v>
      </c>
      <c r="I58" s="118">
        <f t="shared" si="1"/>
        <v>29.059910771191845</v>
      </c>
    </row>
    <row r="59" spans="1:9" ht="21.75" customHeight="1" x14ac:dyDescent="0.25">
      <c r="A59" s="237">
        <v>3232</v>
      </c>
      <c r="B59" s="238"/>
      <c r="C59" s="239"/>
      <c r="D59" s="73" t="s">
        <v>62</v>
      </c>
      <c r="E59" s="45">
        <v>1185.26</v>
      </c>
      <c r="F59" s="45">
        <v>3000</v>
      </c>
      <c r="G59" s="56">
        <v>707.88</v>
      </c>
      <c r="H59" s="117">
        <f t="shared" si="0"/>
        <v>59.723604947437693</v>
      </c>
      <c r="I59" s="118">
        <f t="shared" si="1"/>
        <v>23.596</v>
      </c>
    </row>
    <row r="60" spans="1:9" x14ac:dyDescent="0.25">
      <c r="A60" s="76">
        <v>3237</v>
      </c>
      <c r="B60" s="77"/>
      <c r="C60" s="78"/>
      <c r="D60" s="73" t="s">
        <v>52</v>
      </c>
      <c r="E60" s="39">
        <v>137.5</v>
      </c>
      <c r="F60" s="39">
        <v>1200</v>
      </c>
      <c r="G60" s="53">
        <v>175</v>
      </c>
      <c r="H60" s="117">
        <f t="shared" si="0"/>
        <v>127.27272727272727</v>
      </c>
      <c r="I60" s="118">
        <f t="shared" si="1"/>
        <v>14.583333333333334</v>
      </c>
    </row>
    <row r="61" spans="1:9" ht="14.25" customHeight="1" x14ac:dyDescent="0.25">
      <c r="A61" s="254" t="s">
        <v>100</v>
      </c>
      <c r="B61" s="255"/>
      <c r="C61" s="256"/>
      <c r="D61" s="75" t="s">
        <v>101</v>
      </c>
      <c r="E61" s="51">
        <f t="shared" ref="E61:G61" si="28">E62</f>
        <v>0</v>
      </c>
      <c r="F61" s="51">
        <f t="shared" si="28"/>
        <v>0</v>
      </c>
      <c r="G61" s="51">
        <f t="shared" si="28"/>
        <v>0</v>
      </c>
      <c r="H61" s="115" t="e">
        <f t="shared" si="0"/>
        <v>#DIV/0!</v>
      </c>
      <c r="I61" s="116" t="e">
        <f t="shared" si="1"/>
        <v>#DIV/0!</v>
      </c>
    </row>
    <row r="62" spans="1:9" x14ac:dyDescent="0.25">
      <c r="A62" s="247" t="s">
        <v>102</v>
      </c>
      <c r="B62" s="250"/>
      <c r="C62" s="251"/>
      <c r="D62" s="70" t="s">
        <v>11</v>
      </c>
      <c r="E62" s="44">
        <f t="shared" ref="E62" si="29">E64</f>
        <v>0</v>
      </c>
      <c r="F62" s="44">
        <f t="shared" ref="F62" si="30">F64</f>
        <v>0</v>
      </c>
      <c r="G62" s="44">
        <f t="shared" ref="G62" si="31">G64</f>
        <v>0</v>
      </c>
      <c r="H62" s="113" t="e">
        <f t="shared" si="0"/>
        <v>#DIV/0!</v>
      </c>
      <c r="I62" s="114" t="e">
        <f t="shared" si="1"/>
        <v>#DIV/0!</v>
      </c>
    </row>
    <row r="63" spans="1:9" x14ac:dyDescent="0.25">
      <c r="A63" s="71">
        <v>32</v>
      </c>
      <c r="B63" s="77"/>
      <c r="C63" s="78"/>
      <c r="D63" s="66" t="s">
        <v>24</v>
      </c>
      <c r="E63" s="40">
        <f t="shared" ref="E63:G63" si="32">E64</f>
        <v>0</v>
      </c>
      <c r="F63" s="40">
        <f t="shared" si="32"/>
        <v>0</v>
      </c>
      <c r="G63" s="40">
        <f t="shared" si="32"/>
        <v>0</v>
      </c>
      <c r="H63" s="117" t="e">
        <f t="shared" si="0"/>
        <v>#DIV/0!</v>
      </c>
      <c r="I63" s="118" t="e">
        <f t="shared" si="1"/>
        <v>#DIV/0!</v>
      </c>
    </row>
    <row r="64" spans="1:9" x14ac:dyDescent="0.25">
      <c r="A64" s="237">
        <v>3223</v>
      </c>
      <c r="B64" s="238"/>
      <c r="C64" s="239"/>
      <c r="D64" s="73" t="s">
        <v>44</v>
      </c>
      <c r="E64" s="39">
        <v>0</v>
      </c>
      <c r="F64" s="39">
        <v>0</v>
      </c>
      <c r="G64" s="39">
        <v>0</v>
      </c>
      <c r="H64" s="117" t="e">
        <f t="shared" si="0"/>
        <v>#DIV/0!</v>
      </c>
      <c r="I64" s="118" t="e">
        <f t="shared" si="1"/>
        <v>#DIV/0!</v>
      </c>
    </row>
    <row r="65" spans="1:9" ht="8.25" customHeight="1" x14ac:dyDescent="0.25">
      <c r="A65" s="76"/>
      <c r="B65" s="77"/>
      <c r="C65" s="78"/>
      <c r="D65" s="73"/>
      <c r="E65" s="102"/>
      <c r="F65" s="45"/>
      <c r="G65" s="45"/>
      <c r="H65" s="117"/>
      <c r="I65" s="118"/>
    </row>
    <row r="66" spans="1:9" ht="22.5" x14ac:dyDescent="0.25">
      <c r="A66" s="241" t="s">
        <v>109</v>
      </c>
      <c r="B66" s="242"/>
      <c r="C66" s="243"/>
      <c r="D66" s="67" t="s">
        <v>110</v>
      </c>
      <c r="E66" s="41">
        <f>E67</f>
        <v>769.78</v>
      </c>
      <c r="F66" s="41">
        <f>F67</f>
        <v>770</v>
      </c>
      <c r="G66" s="41">
        <f t="shared" ref="G66" si="33">G67</f>
        <v>7035.25</v>
      </c>
      <c r="H66" s="109">
        <f t="shared" si="0"/>
        <v>913.92995401283486</v>
      </c>
      <c r="I66" s="110">
        <f t="shared" si="1"/>
        <v>913.66883116883116</v>
      </c>
    </row>
    <row r="67" spans="1:9" ht="23.25" customHeight="1" x14ac:dyDescent="0.25">
      <c r="A67" s="244" t="s">
        <v>111</v>
      </c>
      <c r="B67" s="245"/>
      <c r="C67" s="246"/>
      <c r="D67" s="68" t="s">
        <v>112</v>
      </c>
      <c r="E67" s="57">
        <f t="shared" ref="E67" si="34">E68+E72+E76</f>
        <v>769.78</v>
      </c>
      <c r="F67" s="57">
        <f t="shared" ref="F67" si="35">F68+F72+F76</f>
        <v>770</v>
      </c>
      <c r="G67" s="57">
        <f t="shared" ref="G67" si="36">G68+G72+G76</f>
        <v>7035.25</v>
      </c>
      <c r="H67" s="111">
        <f t="shared" si="0"/>
        <v>913.92995401283486</v>
      </c>
      <c r="I67" s="112">
        <f t="shared" si="1"/>
        <v>913.66883116883116</v>
      </c>
    </row>
    <row r="68" spans="1:9" ht="25.5" customHeight="1" x14ac:dyDescent="0.25">
      <c r="A68" s="234" t="s">
        <v>86</v>
      </c>
      <c r="B68" s="235"/>
      <c r="C68" s="236"/>
      <c r="D68" s="69" t="s">
        <v>87</v>
      </c>
      <c r="E68" s="58">
        <f t="shared" ref="E68:F70" si="37">E69</f>
        <v>238.9</v>
      </c>
      <c r="F68" s="58">
        <f t="shared" si="37"/>
        <v>239</v>
      </c>
      <c r="G68" s="58">
        <f t="shared" ref="G68:G70" si="38">G69</f>
        <v>350</v>
      </c>
      <c r="H68" s="107">
        <f t="shared" si="0"/>
        <v>146.50481372959396</v>
      </c>
      <c r="I68" s="108">
        <f t="shared" si="1"/>
        <v>146.44351464435147</v>
      </c>
    </row>
    <row r="69" spans="1:9" x14ac:dyDescent="0.25">
      <c r="A69" s="247" t="s">
        <v>102</v>
      </c>
      <c r="B69" s="250"/>
      <c r="C69" s="251"/>
      <c r="D69" s="70" t="s">
        <v>11</v>
      </c>
      <c r="E69" s="44">
        <f t="shared" si="37"/>
        <v>238.9</v>
      </c>
      <c r="F69" s="44">
        <f t="shared" si="37"/>
        <v>239</v>
      </c>
      <c r="G69" s="44">
        <f t="shared" si="38"/>
        <v>350</v>
      </c>
      <c r="H69" s="113">
        <f t="shared" si="0"/>
        <v>146.50481372959396</v>
      </c>
      <c r="I69" s="114">
        <f t="shared" si="1"/>
        <v>146.44351464435147</v>
      </c>
    </row>
    <row r="70" spans="1:9" x14ac:dyDescent="0.25">
      <c r="A70" s="71">
        <v>32</v>
      </c>
      <c r="B70" s="77"/>
      <c r="C70" s="78"/>
      <c r="D70" s="66" t="s">
        <v>24</v>
      </c>
      <c r="E70" s="40">
        <f t="shared" si="37"/>
        <v>238.9</v>
      </c>
      <c r="F70" s="40">
        <f t="shared" si="37"/>
        <v>239</v>
      </c>
      <c r="G70" s="40">
        <f t="shared" si="38"/>
        <v>350</v>
      </c>
      <c r="H70" s="117">
        <f t="shared" si="0"/>
        <v>146.50481372959396</v>
      </c>
      <c r="I70" s="118">
        <f t="shared" si="1"/>
        <v>146.44351464435147</v>
      </c>
    </row>
    <row r="71" spans="1:9" ht="22.5" x14ac:dyDescent="0.25">
      <c r="A71" s="237">
        <v>3299</v>
      </c>
      <c r="B71" s="252"/>
      <c r="C71" s="253"/>
      <c r="D71" s="73" t="s">
        <v>59</v>
      </c>
      <c r="E71" s="45">
        <v>238.9</v>
      </c>
      <c r="F71" s="45">
        <v>239</v>
      </c>
      <c r="G71" s="45">
        <v>350</v>
      </c>
      <c r="H71" s="117">
        <f>SUM(G71/E71*100)</f>
        <v>146.50481372959396</v>
      </c>
      <c r="I71" s="118">
        <f>SUM(G71/F71*100)</f>
        <v>146.44351464435147</v>
      </c>
    </row>
    <row r="72" spans="1:9" ht="26.25" customHeight="1" x14ac:dyDescent="0.25">
      <c r="A72" s="234" t="s">
        <v>66</v>
      </c>
      <c r="B72" s="235"/>
      <c r="C72" s="236"/>
      <c r="D72" s="69" t="s">
        <v>67</v>
      </c>
      <c r="E72" s="58">
        <f t="shared" ref="E72:F74" si="39">E73</f>
        <v>530.88</v>
      </c>
      <c r="F72" s="58">
        <f t="shared" si="39"/>
        <v>531</v>
      </c>
      <c r="G72" s="58">
        <f t="shared" ref="G72:G74" si="40">G73</f>
        <v>0</v>
      </c>
      <c r="H72" s="107">
        <f t="shared" si="0"/>
        <v>0</v>
      </c>
      <c r="I72" s="108">
        <f t="shared" si="1"/>
        <v>0</v>
      </c>
    </row>
    <row r="73" spans="1:9" ht="24" customHeight="1" x14ac:dyDescent="0.25">
      <c r="A73" s="247" t="s">
        <v>77</v>
      </c>
      <c r="B73" s="264"/>
      <c r="C73" s="265"/>
      <c r="D73" s="70" t="s">
        <v>11</v>
      </c>
      <c r="E73" s="44">
        <f t="shared" si="39"/>
        <v>530.88</v>
      </c>
      <c r="F73" s="44">
        <f t="shared" si="39"/>
        <v>531</v>
      </c>
      <c r="G73" s="44">
        <f t="shared" si="40"/>
        <v>0</v>
      </c>
      <c r="H73" s="113">
        <f t="shared" si="0"/>
        <v>0</v>
      </c>
      <c r="I73" s="114">
        <f t="shared" si="1"/>
        <v>0</v>
      </c>
    </row>
    <row r="74" spans="1:9" x14ac:dyDescent="0.25">
      <c r="A74" s="71">
        <v>32</v>
      </c>
      <c r="B74" s="77"/>
      <c r="C74" s="78"/>
      <c r="D74" s="66" t="s">
        <v>24</v>
      </c>
      <c r="E74" s="40">
        <f t="shared" si="39"/>
        <v>530.88</v>
      </c>
      <c r="F74" s="40">
        <f t="shared" si="39"/>
        <v>531</v>
      </c>
      <c r="G74" s="40">
        <f t="shared" si="40"/>
        <v>0</v>
      </c>
      <c r="H74" s="117">
        <f t="shared" ref="H74:H137" si="41">SUM(G74/E74*100)</f>
        <v>0</v>
      </c>
      <c r="I74" s="118">
        <f t="shared" ref="I74:I137" si="42">SUM(G74/F74*100)</f>
        <v>0</v>
      </c>
    </row>
    <row r="75" spans="1:9" x14ac:dyDescent="0.25">
      <c r="A75" s="237">
        <v>3237</v>
      </c>
      <c r="B75" s="252"/>
      <c r="C75" s="253"/>
      <c r="D75" s="73" t="s">
        <v>68</v>
      </c>
      <c r="E75" s="39">
        <v>530.88</v>
      </c>
      <c r="F75" s="39">
        <v>531</v>
      </c>
      <c r="G75" s="39">
        <v>0</v>
      </c>
      <c r="H75" s="117">
        <f t="shared" si="41"/>
        <v>0</v>
      </c>
      <c r="I75" s="118">
        <f t="shared" si="42"/>
        <v>0</v>
      </c>
    </row>
    <row r="76" spans="1:9" ht="25.5" customHeight="1" x14ac:dyDescent="0.25">
      <c r="A76" s="244" t="s">
        <v>96</v>
      </c>
      <c r="B76" s="245"/>
      <c r="C76" s="246"/>
      <c r="D76" s="68" t="s">
        <v>97</v>
      </c>
      <c r="E76" s="57">
        <f t="shared" ref="E76" si="43">E77+E85</f>
        <v>0</v>
      </c>
      <c r="F76" s="59">
        <f t="shared" ref="F76" si="44">F77+F85</f>
        <v>0</v>
      </c>
      <c r="G76" s="57">
        <f>G77+G85</f>
        <v>6685.25</v>
      </c>
      <c r="H76" s="111" t="e">
        <f t="shared" si="41"/>
        <v>#DIV/0!</v>
      </c>
      <c r="I76" s="112" t="e">
        <f t="shared" si="42"/>
        <v>#DIV/0!</v>
      </c>
    </row>
    <row r="77" spans="1:9" ht="25.5" customHeight="1" x14ac:dyDescent="0.25">
      <c r="A77" s="234" t="s">
        <v>130</v>
      </c>
      <c r="B77" s="235"/>
      <c r="C77" s="236"/>
      <c r="D77" s="69" t="s">
        <v>93</v>
      </c>
      <c r="E77" s="58">
        <f t="shared" ref="E77:G78" si="45">E78</f>
        <v>0</v>
      </c>
      <c r="F77" s="48">
        <f t="shared" si="45"/>
        <v>0</v>
      </c>
      <c r="G77" s="58">
        <f t="shared" si="45"/>
        <v>6685.25</v>
      </c>
      <c r="H77" s="107" t="e">
        <f t="shared" si="41"/>
        <v>#DIV/0!</v>
      </c>
      <c r="I77" s="108" t="e">
        <f t="shared" si="42"/>
        <v>#DIV/0!</v>
      </c>
    </row>
    <row r="78" spans="1:9" x14ac:dyDescent="0.25">
      <c r="A78" s="247" t="s">
        <v>77</v>
      </c>
      <c r="B78" s="248"/>
      <c r="C78" s="249"/>
      <c r="D78" s="70" t="s">
        <v>11</v>
      </c>
      <c r="E78" s="44">
        <f t="shared" si="45"/>
        <v>0</v>
      </c>
      <c r="F78" s="52">
        <f t="shared" si="45"/>
        <v>0</v>
      </c>
      <c r="G78" s="44">
        <f t="shared" si="45"/>
        <v>6685.25</v>
      </c>
      <c r="H78" s="113" t="e">
        <f t="shared" si="41"/>
        <v>#DIV/0!</v>
      </c>
      <c r="I78" s="114" t="e">
        <f t="shared" si="42"/>
        <v>#DIV/0!</v>
      </c>
    </row>
    <row r="79" spans="1:9" ht="33.75" x14ac:dyDescent="0.25">
      <c r="A79" s="71">
        <v>42</v>
      </c>
      <c r="B79" s="77"/>
      <c r="C79" s="78"/>
      <c r="D79" s="66" t="s">
        <v>153</v>
      </c>
      <c r="E79" s="40">
        <f t="shared" ref="E79" si="46">SUM(E80:E81)</f>
        <v>0</v>
      </c>
      <c r="F79" s="49">
        <f t="shared" ref="F79" si="47">SUM(F80:F81)</f>
        <v>0</v>
      </c>
      <c r="G79" s="40">
        <f t="shared" ref="G79" si="48">SUM(G80:G81)</f>
        <v>6685.25</v>
      </c>
      <c r="H79" s="117" t="e">
        <f t="shared" si="41"/>
        <v>#DIV/0!</v>
      </c>
      <c r="I79" s="118" t="e">
        <f t="shared" si="42"/>
        <v>#DIV/0!</v>
      </c>
    </row>
    <row r="80" spans="1:9" x14ac:dyDescent="0.25">
      <c r="A80" s="76">
        <v>4221</v>
      </c>
      <c r="B80" s="79"/>
      <c r="C80" s="80"/>
      <c r="D80" s="73" t="s">
        <v>94</v>
      </c>
      <c r="E80" s="39">
        <v>0</v>
      </c>
      <c r="F80" s="54">
        <v>0</v>
      </c>
      <c r="G80" s="39"/>
      <c r="H80" s="117" t="e">
        <f t="shared" si="41"/>
        <v>#DIV/0!</v>
      </c>
      <c r="I80" s="118" t="e">
        <f t="shared" si="42"/>
        <v>#DIV/0!</v>
      </c>
    </row>
    <row r="81" spans="1:9" s="16" customFormat="1" x14ac:dyDescent="0.25">
      <c r="A81" s="76">
        <v>4223</v>
      </c>
      <c r="B81" s="79"/>
      <c r="C81" s="80"/>
      <c r="D81" s="73" t="s">
        <v>207</v>
      </c>
      <c r="E81" s="45">
        <v>0</v>
      </c>
      <c r="F81" s="50">
        <v>0</v>
      </c>
      <c r="G81" s="45">
        <v>6685.25</v>
      </c>
      <c r="H81" s="117" t="e">
        <f t="shared" si="41"/>
        <v>#DIV/0!</v>
      </c>
      <c r="I81" s="118" t="e">
        <f t="shared" si="42"/>
        <v>#DIV/0!</v>
      </c>
    </row>
    <row r="82" spans="1:9" s="16" customFormat="1" ht="15" customHeight="1" x14ac:dyDescent="0.25">
      <c r="A82" s="234" t="s">
        <v>211</v>
      </c>
      <c r="B82" s="235"/>
      <c r="C82" s="236"/>
      <c r="D82" s="91" t="s">
        <v>212</v>
      </c>
      <c r="E82" s="58">
        <f t="shared" ref="E82:G82" si="49">E83</f>
        <v>0</v>
      </c>
      <c r="F82" s="48">
        <f t="shared" si="49"/>
        <v>0</v>
      </c>
      <c r="G82" s="48">
        <f t="shared" si="49"/>
        <v>0</v>
      </c>
      <c r="H82" s="107" t="e">
        <f t="shared" si="41"/>
        <v>#DIV/0!</v>
      </c>
      <c r="I82" s="108" t="e">
        <f t="shared" si="42"/>
        <v>#DIV/0!</v>
      </c>
    </row>
    <row r="83" spans="1:9" s="16" customFormat="1" ht="33.75" x14ac:dyDescent="0.25">
      <c r="A83" s="90">
        <v>42</v>
      </c>
      <c r="B83" s="88"/>
      <c r="C83" s="89"/>
      <c r="D83" s="95" t="s">
        <v>153</v>
      </c>
      <c r="E83" s="40">
        <v>0</v>
      </c>
      <c r="F83" s="49">
        <f t="shared" ref="F83:G83" si="50">SUM(F84:F85)</f>
        <v>0</v>
      </c>
      <c r="G83" s="49">
        <f t="shared" si="50"/>
        <v>0</v>
      </c>
      <c r="H83" s="117" t="e">
        <f t="shared" si="41"/>
        <v>#DIV/0!</v>
      </c>
      <c r="I83" s="118" t="e">
        <f t="shared" si="42"/>
        <v>#DIV/0!</v>
      </c>
    </row>
    <row r="84" spans="1:9" s="16" customFormat="1" x14ac:dyDescent="0.25">
      <c r="A84" s="87">
        <v>4241</v>
      </c>
      <c r="B84" s="88"/>
      <c r="C84" s="89"/>
      <c r="D84" s="96" t="s">
        <v>95</v>
      </c>
      <c r="E84" s="39">
        <v>0</v>
      </c>
      <c r="F84" s="39">
        <v>0</v>
      </c>
      <c r="G84" s="39">
        <v>0</v>
      </c>
      <c r="H84" s="117" t="e">
        <f t="shared" si="41"/>
        <v>#DIV/0!</v>
      </c>
      <c r="I84" s="118" t="e">
        <f t="shared" si="42"/>
        <v>#DIV/0!</v>
      </c>
    </row>
    <row r="85" spans="1:9" ht="24" customHeight="1" x14ac:dyDescent="0.25">
      <c r="A85" s="234" t="s">
        <v>64</v>
      </c>
      <c r="B85" s="235"/>
      <c r="C85" s="236"/>
      <c r="D85" s="69" t="s">
        <v>107</v>
      </c>
      <c r="E85" s="58">
        <f t="shared" ref="E85:G85" si="51">E86</f>
        <v>0</v>
      </c>
      <c r="F85" s="58">
        <f t="shared" si="51"/>
        <v>0</v>
      </c>
      <c r="G85" s="58">
        <f t="shared" si="51"/>
        <v>0</v>
      </c>
      <c r="H85" s="107" t="e">
        <f t="shared" si="41"/>
        <v>#DIV/0!</v>
      </c>
      <c r="I85" s="108" t="e">
        <f t="shared" si="42"/>
        <v>#DIV/0!</v>
      </c>
    </row>
    <row r="86" spans="1:9" x14ac:dyDescent="0.25">
      <c r="A86" s="247" t="s">
        <v>36</v>
      </c>
      <c r="B86" s="264"/>
      <c r="C86" s="265"/>
      <c r="D86" s="70" t="s">
        <v>37</v>
      </c>
      <c r="E86" s="44">
        <f t="shared" ref="E86" si="52">E88</f>
        <v>0</v>
      </c>
      <c r="F86" s="44">
        <f t="shared" ref="F86" si="53">F88</f>
        <v>0</v>
      </c>
      <c r="G86" s="44">
        <f t="shared" ref="G86" si="54">G88</f>
        <v>0</v>
      </c>
      <c r="H86" s="113" t="e">
        <f t="shared" si="41"/>
        <v>#DIV/0!</v>
      </c>
      <c r="I86" s="114" t="e">
        <f t="shared" si="42"/>
        <v>#DIV/0!</v>
      </c>
    </row>
    <row r="87" spans="1:9" ht="22.5" x14ac:dyDescent="0.25">
      <c r="A87" s="71">
        <v>45</v>
      </c>
      <c r="B87" s="77"/>
      <c r="C87" s="78"/>
      <c r="D87" s="66" t="s">
        <v>151</v>
      </c>
      <c r="E87" s="40">
        <f t="shared" ref="E87:G87" si="55">E88</f>
        <v>0</v>
      </c>
      <c r="F87" s="40">
        <f t="shared" si="55"/>
        <v>0</v>
      </c>
      <c r="G87" s="40">
        <f t="shared" si="55"/>
        <v>0</v>
      </c>
      <c r="H87" s="117" t="e">
        <f t="shared" si="41"/>
        <v>#DIV/0!</v>
      </c>
      <c r="I87" s="118" t="e">
        <f t="shared" si="42"/>
        <v>#DIV/0!</v>
      </c>
    </row>
    <row r="88" spans="1:9" ht="24" customHeight="1" x14ac:dyDescent="0.25">
      <c r="A88" s="237">
        <v>4511</v>
      </c>
      <c r="B88" s="252"/>
      <c r="C88" s="253"/>
      <c r="D88" s="73" t="s">
        <v>108</v>
      </c>
      <c r="E88" s="39">
        <v>0</v>
      </c>
      <c r="F88" s="39">
        <v>0</v>
      </c>
      <c r="G88" s="39">
        <v>0</v>
      </c>
      <c r="H88" s="117" t="e">
        <f t="shared" si="41"/>
        <v>#DIV/0!</v>
      </c>
      <c r="I88" s="118" t="e">
        <f t="shared" si="42"/>
        <v>#DIV/0!</v>
      </c>
    </row>
    <row r="89" spans="1:9" s="16" customFormat="1" ht="24" customHeight="1" x14ac:dyDescent="0.25">
      <c r="A89" s="244" t="s">
        <v>111</v>
      </c>
      <c r="B89" s="245"/>
      <c r="C89" s="246"/>
      <c r="D89" s="68" t="s">
        <v>173</v>
      </c>
      <c r="E89" s="60">
        <f t="shared" ref="E89:G89" si="56">E90</f>
        <v>0</v>
      </c>
      <c r="F89" s="60">
        <f t="shared" si="56"/>
        <v>0</v>
      </c>
      <c r="G89" s="60">
        <f t="shared" si="56"/>
        <v>0</v>
      </c>
      <c r="H89" s="111" t="e">
        <f t="shared" si="41"/>
        <v>#DIV/0!</v>
      </c>
      <c r="I89" s="112" t="e">
        <f t="shared" si="42"/>
        <v>#DIV/0!</v>
      </c>
    </row>
    <row r="90" spans="1:9" s="16" customFormat="1" ht="28.5" customHeight="1" x14ac:dyDescent="0.25">
      <c r="A90" s="254" t="s">
        <v>172</v>
      </c>
      <c r="B90" s="270"/>
      <c r="C90" s="271"/>
      <c r="D90" s="75" t="s">
        <v>173</v>
      </c>
      <c r="E90" s="61">
        <f t="shared" ref="E90:G91" si="57">E91</f>
        <v>0</v>
      </c>
      <c r="F90" s="61">
        <f t="shared" si="57"/>
        <v>0</v>
      </c>
      <c r="G90" s="61">
        <f t="shared" si="57"/>
        <v>0</v>
      </c>
      <c r="H90" s="115" t="e">
        <f t="shared" si="41"/>
        <v>#DIV/0!</v>
      </c>
      <c r="I90" s="116" t="e">
        <f t="shared" si="42"/>
        <v>#DIV/0!</v>
      </c>
    </row>
    <row r="91" spans="1:9" s="16" customFormat="1" ht="15.75" customHeight="1" x14ac:dyDescent="0.25">
      <c r="A91" s="247" t="s">
        <v>77</v>
      </c>
      <c r="B91" s="248"/>
      <c r="C91" s="249"/>
      <c r="D91" s="70" t="s">
        <v>11</v>
      </c>
      <c r="E91" s="44">
        <f t="shared" si="57"/>
        <v>0</v>
      </c>
      <c r="F91" s="44">
        <f t="shared" si="57"/>
        <v>0</v>
      </c>
      <c r="G91" s="44">
        <f t="shared" si="57"/>
        <v>0</v>
      </c>
      <c r="H91" s="113" t="e">
        <f t="shared" si="41"/>
        <v>#DIV/0!</v>
      </c>
      <c r="I91" s="114" t="e">
        <f t="shared" si="42"/>
        <v>#DIV/0!</v>
      </c>
    </row>
    <row r="92" spans="1:9" s="16" customFormat="1" ht="15.75" customHeight="1" x14ac:dyDescent="0.25">
      <c r="A92" s="71">
        <v>32</v>
      </c>
      <c r="B92" s="81"/>
      <c r="C92" s="82"/>
      <c r="D92" s="66" t="s">
        <v>24</v>
      </c>
      <c r="E92" s="45">
        <f t="shared" ref="E92:G92" si="58">E93</f>
        <v>0</v>
      </c>
      <c r="F92" s="45">
        <f t="shared" si="58"/>
        <v>0</v>
      </c>
      <c r="G92" s="45">
        <f t="shared" si="58"/>
        <v>0</v>
      </c>
      <c r="H92" s="117" t="e">
        <f t="shared" si="41"/>
        <v>#DIV/0!</v>
      </c>
      <c r="I92" s="118" t="e">
        <f t="shared" si="42"/>
        <v>#DIV/0!</v>
      </c>
    </row>
    <row r="93" spans="1:9" s="16" customFormat="1" ht="23.25" customHeight="1" x14ac:dyDescent="0.25">
      <c r="A93" s="237">
        <v>3232</v>
      </c>
      <c r="B93" s="272"/>
      <c r="C93" s="273"/>
      <c r="D93" s="73" t="s">
        <v>62</v>
      </c>
      <c r="E93" s="39">
        <v>0</v>
      </c>
      <c r="F93" s="39">
        <v>0</v>
      </c>
      <c r="G93" s="39">
        <v>0</v>
      </c>
      <c r="H93" s="117" t="e">
        <f t="shared" si="41"/>
        <v>#DIV/0!</v>
      </c>
      <c r="I93" s="118" t="e">
        <f t="shared" si="42"/>
        <v>#DIV/0!</v>
      </c>
    </row>
    <row r="94" spans="1:9" ht="10.5" customHeight="1" x14ac:dyDescent="0.25">
      <c r="A94" s="76"/>
      <c r="B94" s="83"/>
      <c r="C94" s="73"/>
      <c r="D94" s="73"/>
      <c r="E94" s="39"/>
      <c r="F94" s="39"/>
      <c r="G94" s="39"/>
      <c r="H94" s="117" t="e">
        <f t="shared" si="41"/>
        <v>#DIV/0!</v>
      </c>
      <c r="I94" s="118" t="e">
        <f t="shared" si="42"/>
        <v>#DIV/0!</v>
      </c>
    </row>
    <row r="95" spans="1:9" ht="33.75" x14ac:dyDescent="0.25">
      <c r="A95" s="240" t="s">
        <v>115</v>
      </c>
      <c r="B95" s="238"/>
      <c r="C95" s="239"/>
      <c r="D95" s="66" t="s">
        <v>99</v>
      </c>
      <c r="E95" s="62">
        <f t="shared" ref="E95:E96" si="59">E96</f>
        <v>513030.68999999989</v>
      </c>
      <c r="F95" s="62">
        <f>F96</f>
        <v>1144086</v>
      </c>
      <c r="G95" s="62">
        <f t="shared" ref="G95:G96" si="60">G96</f>
        <v>647399.17999999982</v>
      </c>
      <c r="H95" s="117">
        <f t="shared" si="41"/>
        <v>126.19112123682112</v>
      </c>
      <c r="I95" s="118">
        <f t="shared" si="42"/>
        <v>56.586583526063585</v>
      </c>
    </row>
    <row r="96" spans="1:9" ht="22.5" x14ac:dyDescent="0.25">
      <c r="A96" s="241" t="s">
        <v>70</v>
      </c>
      <c r="B96" s="266"/>
      <c r="C96" s="267"/>
      <c r="D96" s="67" t="s">
        <v>71</v>
      </c>
      <c r="E96" s="41">
        <f t="shared" si="59"/>
        <v>513030.68999999989</v>
      </c>
      <c r="F96" s="41">
        <f>F97</f>
        <v>1144086</v>
      </c>
      <c r="G96" s="41">
        <f t="shared" si="60"/>
        <v>647399.17999999982</v>
      </c>
      <c r="H96" s="109">
        <f t="shared" si="41"/>
        <v>126.19112123682112</v>
      </c>
      <c r="I96" s="110">
        <f t="shared" si="42"/>
        <v>56.586583526063585</v>
      </c>
    </row>
    <row r="97" spans="1:9" ht="33.75" x14ac:dyDescent="0.25">
      <c r="A97" s="244" t="s">
        <v>65</v>
      </c>
      <c r="B97" s="268"/>
      <c r="C97" s="269"/>
      <c r="D97" s="68" t="s">
        <v>99</v>
      </c>
      <c r="E97" s="42">
        <f>E98+E128+E148+E152+E159+E167+E171+E178+E192+E196</f>
        <v>513030.68999999989</v>
      </c>
      <c r="F97" s="42">
        <f>F98+F128+F148+F159+F167+F171+F178+F192+F196</f>
        <v>1144086</v>
      </c>
      <c r="G97" s="42">
        <f>G98+G128+G148+G159+G167+G171+G178+G192+G196</f>
        <v>647399.17999999982</v>
      </c>
      <c r="H97" s="111">
        <f t="shared" si="41"/>
        <v>126.19112123682112</v>
      </c>
      <c r="I97" s="112">
        <f t="shared" si="42"/>
        <v>56.586583526063585</v>
      </c>
    </row>
    <row r="98" spans="1:9" ht="24.75" customHeight="1" x14ac:dyDescent="0.25">
      <c r="A98" s="254" t="s">
        <v>35</v>
      </c>
      <c r="B98" s="255"/>
      <c r="C98" s="256"/>
      <c r="D98" s="75" t="s">
        <v>14</v>
      </c>
      <c r="E98" s="51">
        <f t="shared" ref="E98" si="61">E99+E112+E124</f>
        <v>3690.1099999999997</v>
      </c>
      <c r="F98" s="51">
        <f>F99+F112+F124</f>
        <v>7401</v>
      </c>
      <c r="G98" s="51">
        <f t="shared" ref="G98" si="62">G99+G112+G124</f>
        <v>1617.99</v>
      </c>
      <c r="H98" s="115">
        <f t="shared" si="41"/>
        <v>43.84666039765753</v>
      </c>
      <c r="I98" s="116">
        <f t="shared" si="42"/>
        <v>21.861775435751927</v>
      </c>
    </row>
    <row r="99" spans="1:9" x14ac:dyDescent="0.25">
      <c r="A99" s="247" t="s">
        <v>72</v>
      </c>
      <c r="B99" s="264"/>
      <c r="C99" s="265"/>
      <c r="D99" s="70" t="s">
        <v>73</v>
      </c>
      <c r="E99" s="44">
        <f t="shared" ref="E99" si="63">E100</f>
        <v>1065.3699999999999</v>
      </c>
      <c r="F99" s="44">
        <f>F100</f>
        <v>1901</v>
      </c>
      <c r="G99" s="44">
        <f t="shared" ref="G99" si="64">G100</f>
        <v>16.59</v>
      </c>
      <c r="H99" s="113">
        <f t="shared" si="41"/>
        <v>1.5572054779090834</v>
      </c>
      <c r="I99" s="114">
        <f t="shared" si="42"/>
        <v>0.87269857969489739</v>
      </c>
    </row>
    <row r="100" spans="1:9" x14ac:dyDescent="0.25">
      <c r="A100" s="71">
        <v>32</v>
      </c>
      <c r="B100" s="83"/>
      <c r="C100" s="73"/>
      <c r="D100" s="66" t="s">
        <v>24</v>
      </c>
      <c r="E100" s="40">
        <f t="shared" ref="E100" si="65">SUM(E101:E109)</f>
        <v>1065.3699999999999</v>
      </c>
      <c r="F100" s="40">
        <f>SUM(F101:F109)</f>
        <v>1901</v>
      </c>
      <c r="G100" s="40">
        <f t="shared" ref="G100" si="66">SUM(G101:G109)</f>
        <v>16.59</v>
      </c>
      <c r="H100" s="117">
        <f t="shared" si="41"/>
        <v>1.5572054779090834</v>
      </c>
      <c r="I100" s="118">
        <f t="shared" si="42"/>
        <v>0.87269857969489739</v>
      </c>
    </row>
    <row r="101" spans="1:9" x14ac:dyDescent="0.25">
      <c r="A101" s="237">
        <v>3211</v>
      </c>
      <c r="B101" s="274"/>
      <c r="C101" s="275"/>
      <c r="D101" s="73" t="s">
        <v>38</v>
      </c>
      <c r="E101" s="39">
        <v>0</v>
      </c>
      <c r="F101" s="39">
        <v>300</v>
      </c>
      <c r="G101" s="39">
        <v>0</v>
      </c>
      <c r="H101" s="117" t="e">
        <f t="shared" si="41"/>
        <v>#DIV/0!</v>
      </c>
      <c r="I101" s="118">
        <f t="shared" si="42"/>
        <v>0</v>
      </c>
    </row>
    <row r="102" spans="1:9" ht="22.5" x14ac:dyDescent="0.25">
      <c r="A102" s="237">
        <v>3221</v>
      </c>
      <c r="B102" s="252"/>
      <c r="C102" s="253"/>
      <c r="D102" s="73" t="s">
        <v>140</v>
      </c>
      <c r="E102" s="39">
        <v>0</v>
      </c>
      <c r="F102" s="39">
        <v>401</v>
      </c>
      <c r="G102" s="39">
        <v>0</v>
      </c>
      <c r="H102" s="117" t="e">
        <f t="shared" si="41"/>
        <v>#DIV/0!</v>
      </c>
      <c r="I102" s="118">
        <f t="shared" si="42"/>
        <v>0</v>
      </c>
    </row>
    <row r="103" spans="1:9" ht="24.75" customHeight="1" x14ac:dyDescent="0.25">
      <c r="A103" s="237">
        <v>3224</v>
      </c>
      <c r="B103" s="252"/>
      <c r="C103" s="253"/>
      <c r="D103" s="73" t="s">
        <v>141</v>
      </c>
      <c r="E103" s="39">
        <v>0</v>
      </c>
      <c r="F103" s="39">
        <v>100</v>
      </c>
      <c r="G103" s="39">
        <v>0</v>
      </c>
      <c r="H103" s="117" t="e">
        <f t="shared" si="41"/>
        <v>#DIV/0!</v>
      </c>
      <c r="I103" s="118">
        <f t="shared" si="42"/>
        <v>0</v>
      </c>
    </row>
    <row r="104" spans="1:9" ht="22.5" x14ac:dyDescent="0.25">
      <c r="A104" s="237">
        <v>3232</v>
      </c>
      <c r="B104" s="252"/>
      <c r="C104" s="253"/>
      <c r="D104" s="73" t="s">
        <v>62</v>
      </c>
      <c r="E104" s="39">
        <v>0</v>
      </c>
      <c r="F104" s="39">
        <v>100</v>
      </c>
      <c r="G104" s="39">
        <v>0</v>
      </c>
      <c r="H104" s="117" t="e">
        <f t="shared" si="41"/>
        <v>#DIV/0!</v>
      </c>
      <c r="I104" s="118">
        <f t="shared" si="42"/>
        <v>0</v>
      </c>
    </row>
    <row r="105" spans="1:9" s="16" customFormat="1" x14ac:dyDescent="0.25">
      <c r="A105" s="76">
        <v>3233</v>
      </c>
      <c r="B105" s="83"/>
      <c r="C105" s="73"/>
      <c r="D105" s="73" t="s">
        <v>48</v>
      </c>
      <c r="E105" s="39">
        <v>787.98</v>
      </c>
      <c r="F105" s="39">
        <v>100</v>
      </c>
      <c r="G105" s="39">
        <v>0</v>
      </c>
      <c r="H105" s="117">
        <f t="shared" si="41"/>
        <v>0</v>
      </c>
      <c r="I105" s="118">
        <f t="shared" si="42"/>
        <v>0</v>
      </c>
    </row>
    <row r="106" spans="1:9" x14ac:dyDescent="0.25">
      <c r="A106" s="237">
        <v>3237</v>
      </c>
      <c r="B106" s="252"/>
      <c r="C106" s="253"/>
      <c r="D106" s="73" t="s">
        <v>52</v>
      </c>
      <c r="E106" s="39">
        <v>0</v>
      </c>
      <c r="F106" s="39">
        <v>100</v>
      </c>
      <c r="G106" s="39">
        <v>0</v>
      </c>
      <c r="H106" s="117" t="e">
        <f t="shared" si="41"/>
        <v>#DIV/0!</v>
      </c>
      <c r="I106" s="118">
        <f t="shared" si="42"/>
        <v>0</v>
      </c>
    </row>
    <row r="107" spans="1:9" x14ac:dyDescent="0.25">
      <c r="A107" s="237">
        <v>3293</v>
      </c>
      <c r="B107" s="252"/>
      <c r="C107" s="253"/>
      <c r="D107" s="73" t="s">
        <v>56</v>
      </c>
      <c r="E107" s="39">
        <v>0</v>
      </c>
      <c r="F107" s="39">
        <v>100</v>
      </c>
      <c r="G107" s="39">
        <v>0</v>
      </c>
      <c r="H107" s="117" t="e">
        <f t="shared" si="41"/>
        <v>#DIV/0!</v>
      </c>
      <c r="I107" s="118">
        <f t="shared" si="42"/>
        <v>0</v>
      </c>
    </row>
    <row r="108" spans="1:9" s="16" customFormat="1" x14ac:dyDescent="0.25">
      <c r="A108" s="76">
        <v>3295</v>
      </c>
      <c r="B108" s="83"/>
      <c r="C108" s="73"/>
      <c r="D108" s="73" t="s">
        <v>58</v>
      </c>
      <c r="E108" s="39">
        <v>277.39</v>
      </c>
      <c r="F108" s="39">
        <v>100</v>
      </c>
      <c r="G108" s="39">
        <v>16.59</v>
      </c>
      <c r="H108" s="117">
        <f t="shared" si="41"/>
        <v>5.9807491257795888</v>
      </c>
      <c r="I108" s="118">
        <f t="shared" si="42"/>
        <v>16.59</v>
      </c>
    </row>
    <row r="109" spans="1:9" ht="22.5" x14ac:dyDescent="0.25">
      <c r="A109" s="237">
        <v>3299</v>
      </c>
      <c r="B109" s="252"/>
      <c r="C109" s="253"/>
      <c r="D109" s="73" t="s">
        <v>59</v>
      </c>
      <c r="E109" s="39">
        <v>0</v>
      </c>
      <c r="F109" s="39">
        <v>600</v>
      </c>
      <c r="G109" s="39">
        <v>0</v>
      </c>
      <c r="H109" s="117" t="e">
        <f t="shared" si="41"/>
        <v>#DIV/0!</v>
      </c>
      <c r="I109" s="118">
        <f t="shared" si="42"/>
        <v>0</v>
      </c>
    </row>
    <row r="110" spans="1:9" s="16" customFormat="1" ht="33.75" customHeight="1" x14ac:dyDescent="0.25">
      <c r="A110" s="71">
        <v>37</v>
      </c>
      <c r="B110" s="83"/>
      <c r="C110" s="73"/>
      <c r="D110" s="84" t="s">
        <v>166</v>
      </c>
      <c r="E110" s="55">
        <f>E111</f>
        <v>0</v>
      </c>
      <c r="F110" s="40">
        <f t="shared" ref="F110:G110" si="67">F111</f>
        <v>0</v>
      </c>
      <c r="G110" s="45">
        <f t="shared" si="67"/>
        <v>0</v>
      </c>
      <c r="H110" s="117" t="e">
        <f t="shared" si="41"/>
        <v>#DIV/0!</v>
      </c>
      <c r="I110" s="118" t="e">
        <f t="shared" si="42"/>
        <v>#DIV/0!</v>
      </c>
    </row>
    <row r="111" spans="1:9" s="16" customFormat="1" ht="20.25" customHeight="1" x14ac:dyDescent="0.25">
      <c r="A111" s="76">
        <v>3722</v>
      </c>
      <c r="B111" s="83"/>
      <c r="C111" s="73"/>
      <c r="D111" s="73" t="s">
        <v>122</v>
      </c>
      <c r="E111" s="39">
        <v>0</v>
      </c>
      <c r="F111" s="45">
        <v>0</v>
      </c>
      <c r="G111" s="45">
        <v>0</v>
      </c>
      <c r="H111" s="117" t="e">
        <f t="shared" si="41"/>
        <v>#DIV/0!</v>
      </c>
      <c r="I111" s="118" t="e">
        <f t="shared" si="42"/>
        <v>#DIV/0!</v>
      </c>
    </row>
    <row r="112" spans="1:9" ht="22.5" x14ac:dyDescent="0.25">
      <c r="A112" s="247" t="s">
        <v>89</v>
      </c>
      <c r="B112" s="264"/>
      <c r="C112" s="265"/>
      <c r="D112" s="70" t="s">
        <v>124</v>
      </c>
      <c r="E112" s="44">
        <f>E113+E119+E121</f>
        <v>1944.74</v>
      </c>
      <c r="F112" s="44">
        <f>F113+F119</f>
        <v>4500</v>
      </c>
      <c r="G112" s="44">
        <f t="shared" ref="G112" si="68">G113+G119</f>
        <v>1601.4</v>
      </c>
      <c r="H112" s="113">
        <f t="shared" si="41"/>
        <v>82.345197815646316</v>
      </c>
      <c r="I112" s="114">
        <f t="shared" si="42"/>
        <v>35.586666666666666</v>
      </c>
    </row>
    <row r="113" spans="1:9" x14ac:dyDescent="0.25">
      <c r="A113" s="71">
        <v>32</v>
      </c>
      <c r="B113" s="83"/>
      <c r="C113" s="73"/>
      <c r="D113" s="66" t="s">
        <v>24</v>
      </c>
      <c r="E113" s="40">
        <f t="shared" ref="E113" si="69">SUM(E114:E118)</f>
        <v>1944.74</v>
      </c>
      <c r="F113" s="40">
        <f>SUM(F114:F118)</f>
        <v>4350</v>
      </c>
      <c r="G113" s="40">
        <f t="shared" ref="G113" si="70">SUM(G114:G118)</f>
        <v>1601.4</v>
      </c>
      <c r="H113" s="117">
        <f t="shared" si="41"/>
        <v>82.345197815646316</v>
      </c>
      <c r="I113" s="118">
        <f t="shared" si="42"/>
        <v>36.813793103448276</v>
      </c>
    </row>
    <row r="114" spans="1:9" x14ac:dyDescent="0.25">
      <c r="A114" s="237">
        <v>3211</v>
      </c>
      <c r="B114" s="238"/>
      <c r="C114" s="239"/>
      <c r="D114" s="73" t="s">
        <v>38</v>
      </c>
      <c r="E114" s="45">
        <v>909.24</v>
      </c>
      <c r="F114" s="45">
        <v>0</v>
      </c>
      <c r="G114" s="45">
        <v>0</v>
      </c>
      <c r="H114" s="117">
        <f t="shared" si="41"/>
        <v>0</v>
      </c>
      <c r="I114" s="118" t="e">
        <f t="shared" si="42"/>
        <v>#DIV/0!</v>
      </c>
    </row>
    <row r="115" spans="1:9" s="16" customFormat="1" ht="21" customHeight="1" x14ac:dyDescent="0.25">
      <c r="A115" s="76">
        <v>3221</v>
      </c>
      <c r="B115" s="77"/>
      <c r="C115" s="78"/>
      <c r="D115" s="73" t="s">
        <v>174</v>
      </c>
      <c r="E115" s="45">
        <v>0</v>
      </c>
      <c r="F115" s="45">
        <v>0</v>
      </c>
      <c r="G115" s="45">
        <v>0</v>
      </c>
      <c r="H115" s="117" t="e">
        <f t="shared" si="41"/>
        <v>#DIV/0!</v>
      </c>
      <c r="I115" s="118" t="e">
        <f t="shared" si="42"/>
        <v>#DIV/0!</v>
      </c>
    </row>
    <row r="116" spans="1:9" ht="22.5" x14ac:dyDescent="0.25">
      <c r="A116" s="237">
        <v>3232</v>
      </c>
      <c r="B116" s="238"/>
      <c r="C116" s="239"/>
      <c r="D116" s="73" t="s">
        <v>62</v>
      </c>
      <c r="E116" s="39">
        <v>0</v>
      </c>
      <c r="F116" s="39">
        <v>0</v>
      </c>
      <c r="G116" s="39">
        <v>0</v>
      </c>
      <c r="H116" s="117" t="e">
        <f t="shared" si="41"/>
        <v>#DIV/0!</v>
      </c>
      <c r="I116" s="118" t="e">
        <f t="shared" si="42"/>
        <v>#DIV/0!</v>
      </c>
    </row>
    <row r="117" spans="1:9" x14ac:dyDescent="0.25">
      <c r="A117" s="76" t="s">
        <v>180</v>
      </c>
      <c r="B117" s="77"/>
      <c r="C117" s="78"/>
      <c r="D117" s="73" t="s">
        <v>55</v>
      </c>
      <c r="E117" s="45">
        <v>0</v>
      </c>
      <c r="F117" s="45">
        <v>0</v>
      </c>
      <c r="G117" s="45">
        <v>0</v>
      </c>
      <c r="H117" s="117" t="e">
        <f t="shared" si="41"/>
        <v>#DIV/0!</v>
      </c>
      <c r="I117" s="118" t="e">
        <f t="shared" si="42"/>
        <v>#DIV/0!</v>
      </c>
    </row>
    <row r="118" spans="1:9" ht="22.5" x14ac:dyDescent="0.25">
      <c r="A118" s="76">
        <v>3299</v>
      </c>
      <c r="B118" s="77"/>
      <c r="C118" s="78"/>
      <c r="D118" s="73" t="s">
        <v>59</v>
      </c>
      <c r="E118" s="39">
        <v>1035.5</v>
      </c>
      <c r="F118" s="39">
        <v>4350</v>
      </c>
      <c r="G118" s="39">
        <v>1601.4</v>
      </c>
      <c r="H118" s="117">
        <f t="shared" si="41"/>
        <v>154.64992757122164</v>
      </c>
      <c r="I118" s="118">
        <f t="shared" si="42"/>
        <v>36.813793103448276</v>
      </c>
    </row>
    <row r="119" spans="1:9" x14ac:dyDescent="0.25">
      <c r="A119" s="71">
        <v>38</v>
      </c>
      <c r="B119" s="77"/>
      <c r="C119" s="78"/>
      <c r="D119" s="66" t="s">
        <v>154</v>
      </c>
      <c r="E119" s="40">
        <f t="shared" ref="E119" si="71">E120</f>
        <v>0</v>
      </c>
      <c r="F119" s="40">
        <f>F120</f>
        <v>150</v>
      </c>
      <c r="G119" s="40">
        <f t="shared" ref="G119" si="72">G120</f>
        <v>0</v>
      </c>
      <c r="H119" s="117" t="e">
        <f t="shared" si="41"/>
        <v>#DIV/0!</v>
      </c>
      <c r="I119" s="118">
        <f t="shared" si="42"/>
        <v>0</v>
      </c>
    </row>
    <row r="120" spans="1:9" x14ac:dyDescent="0.25">
      <c r="A120" s="76">
        <v>3811</v>
      </c>
      <c r="B120" s="77"/>
      <c r="C120" s="78"/>
      <c r="D120" s="73" t="s">
        <v>142</v>
      </c>
      <c r="E120" s="45">
        <v>0</v>
      </c>
      <c r="F120" s="45">
        <v>150</v>
      </c>
      <c r="G120" s="45">
        <v>0</v>
      </c>
      <c r="H120" s="117" t="e">
        <f t="shared" si="41"/>
        <v>#DIV/0!</v>
      </c>
      <c r="I120" s="118">
        <f t="shared" si="42"/>
        <v>0</v>
      </c>
    </row>
    <row r="121" spans="1:9" s="16" customFormat="1" x14ac:dyDescent="0.25">
      <c r="A121" s="71">
        <v>42</v>
      </c>
      <c r="B121" s="77"/>
      <c r="C121" s="78"/>
      <c r="D121" s="66" t="s">
        <v>94</v>
      </c>
      <c r="E121" s="40">
        <f t="shared" ref="E121:G121" si="73">E122</f>
        <v>0</v>
      </c>
      <c r="F121" s="40">
        <f t="shared" si="73"/>
        <v>0</v>
      </c>
      <c r="G121" s="45">
        <f t="shared" si="73"/>
        <v>0</v>
      </c>
      <c r="H121" s="117" t="e">
        <f t="shared" si="41"/>
        <v>#DIV/0!</v>
      </c>
      <c r="I121" s="118" t="e">
        <f t="shared" si="42"/>
        <v>#DIV/0!</v>
      </c>
    </row>
    <row r="122" spans="1:9" s="16" customFormat="1" x14ac:dyDescent="0.25">
      <c r="A122" s="76">
        <v>4221</v>
      </c>
      <c r="B122" s="77"/>
      <c r="C122" s="78"/>
      <c r="D122" s="73" t="s">
        <v>175</v>
      </c>
      <c r="E122" s="45">
        <v>0</v>
      </c>
      <c r="F122" s="45">
        <v>0</v>
      </c>
      <c r="G122" s="45">
        <v>0</v>
      </c>
      <c r="H122" s="117" t="e">
        <f t="shared" si="41"/>
        <v>#DIV/0!</v>
      </c>
      <c r="I122" s="118" t="e">
        <f t="shared" si="42"/>
        <v>#DIV/0!</v>
      </c>
    </row>
    <row r="123" spans="1:9" ht="10.5" customHeight="1" x14ac:dyDescent="0.25">
      <c r="A123" s="76"/>
      <c r="B123" s="77"/>
      <c r="C123" s="78"/>
      <c r="D123" s="73"/>
      <c r="E123" s="39"/>
      <c r="F123" s="39"/>
      <c r="G123" s="39"/>
      <c r="H123" s="117"/>
      <c r="I123" s="118"/>
    </row>
    <row r="124" spans="1:9" x14ac:dyDescent="0.25">
      <c r="A124" s="247" t="s">
        <v>74</v>
      </c>
      <c r="B124" s="264"/>
      <c r="C124" s="265"/>
      <c r="D124" s="70" t="s">
        <v>83</v>
      </c>
      <c r="E124" s="44">
        <f t="shared" ref="E124:G125" si="74">E125</f>
        <v>680</v>
      </c>
      <c r="F124" s="44">
        <f t="shared" si="74"/>
        <v>1000</v>
      </c>
      <c r="G124" s="44">
        <f t="shared" si="74"/>
        <v>0</v>
      </c>
      <c r="H124" s="113">
        <f t="shared" si="41"/>
        <v>0</v>
      </c>
      <c r="I124" s="114">
        <f t="shared" si="42"/>
        <v>0</v>
      </c>
    </row>
    <row r="125" spans="1:9" s="15" customFormat="1" x14ac:dyDescent="0.25">
      <c r="A125" s="71">
        <v>32</v>
      </c>
      <c r="B125" s="85"/>
      <c r="C125" s="86"/>
      <c r="D125" s="66" t="s">
        <v>24</v>
      </c>
      <c r="E125" s="40">
        <f t="shared" si="74"/>
        <v>680</v>
      </c>
      <c r="F125" s="40">
        <f t="shared" si="74"/>
        <v>1000</v>
      </c>
      <c r="G125" s="40">
        <f t="shared" si="74"/>
        <v>0</v>
      </c>
      <c r="H125" s="117">
        <f t="shared" si="41"/>
        <v>0</v>
      </c>
      <c r="I125" s="118">
        <f t="shared" si="42"/>
        <v>0</v>
      </c>
    </row>
    <row r="126" spans="1:9" ht="22.5" x14ac:dyDescent="0.25">
      <c r="A126" s="237">
        <v>3299</v>
      </c>
      <c r="B126" s="252"/>
      <c r="C126" s="253"/>
      <c r="D126" s="73" t="s">
        <v>59</v>
      </c>
      <c r="E126" s="39">
        <v>680</v>
      </c>
      <c r="F126" s="39">
        <v>1000</v>
      </c>
      <c r="G126" s="39">
        <v>0</v>
      </c>
      <c r="H126" s="117">
        <f t="shared" si="41"/>
        <v>0</v>
      </c>
      <c r="I126" s="118">
        <f t="shared" si="42"/>
        <v>0</v>
      </c>
    </row>
    <row r="127" spans="1:9" ht="9" customHeight="1" x14ac:dyDescent="0.25">
      <c r="A127" s="76"/>
      <c r="B127" s="83"/>
      <c r="C127" s="73"/>
      <c r="D127" s="73"/>
      <c r="E127" s="45"/>
      <c r="F127" s="45"/>
      <c r="G127" s="45"/>
      <c r="H127" s="117"/>
      <c r="I127" s="118"/>
    </row>
    <row r="128" spans="1:9" ht="24" customHeight="1" x14ac:dyDescent="0.25">
      <c r="A128" s="254" t="s">
        <v>39</v>
      </c>
      <c r="B128" s="255"/>
      <c r="C128" s="256"/>
      <c r="D128" s="75" t="s">
        <v>76</v>
      </c>
      <c r="E128" s="51">
        <f>E129</f>
        <v>495111.29999999993</v>
      </c>
      <c r="F128" s="51">
        <f>F129</f>
        <v>1110035</v>
      </c>
      <c r="G128" s="51">
        <f t="shared" ref="G128" si="75">G129</f>
        <v>636772.99999999988</v>
      </c>
      <c r="H128" s="115">
        <f t="shared" si="41"/>
        <v>128.61209186702061</v>
      </c>
      <c r="I128" s="116">
        <f t="shared" si="42"/>
        <v>57.365128126590591</v>
      </c>
    </row>
    <row r="129" spans="1:9" x14ac:dyDescent="0.25">
      <c r="A129" s="247" t="s">
        <v>79</v>
      </c>
      <c r="B129" s="264"/>
      <c r="C129" s="265"/>
      <c r="D129" s="70" t="s">
        <v>80</v>
      </c>
      <c r="E129" s="44">
        <f>E130+E137+E144+E146</f>
        <v>495111.29999999993</v>
      </c>
      <c r="F129" s="44">
        <f>F130+F137+F144</f>
        <v>1110035</v>
      </c>
      <c r="G129" s="44">
        <f>G130+G137+G144+G146</f>
        <v>636772.99999999988</v>
      </c>
      <c r="H129" s="113">
        <f t="shared" si="41"/>
        <v>128.61209186702061</v>
      </c>
      <c r="I129" s="114">
        <f t="shared" si="42"/>
        <v>57.365128126590591</v>
      </c>
    </row>
    <row r="130" spans="1:9" x14ac:dyDescent="0.25">
      <c r="A130" s="71">
        <v>31</v>
      </c>
      <c r="B130" s="83"/>
      <c r="C130" s="73"/>
      <c r="D130" s="66" t="s">
        <v>15</v>
      </c>
      <c r="E130" s="40">
        <f>SUM(E131:E136)</f>
        <v>491824.91</v>
      </c>
      <c r="F130" s="40">
        <f>SUM(F131:F136)</f>
        <v>1106435</v>
      </c>
      <c r="G130" s="40">
        <f t="shared" ref="G130" si="76">SUM(G131:G136)</f>
        <v>633240.64999999991</v>
      </c>
      <c r="H130" s="117">
        <f t="shared" si="41"/>
        <v>128.75326912579519</v>
      </c>
      <c r="I130" s="118">
        <f t="shared" si="42"/>
        <v>57.232521567014771</v>
      </c>
    </row>
    <row r="131" spans="1:9" x14ac:dyDescent="0.25">
      <c r="A131" s="237">
        <v>3111</v>
      </c>
      <c r="B131" s="252"/>
      <c r="C131" s="253"/>
      <c r="D131" s="73" t="s">
        <v>78</v>
      </c>
      <c r="E131" s="39">
        <v>368402.48</v>
      </c>
      <c r="F131" s="39">
        <v>850000</v>
      </c>
      <c r="G131" s="39">
        <v>463988.93</v>
      </c>
      <c r="H131" s="117">
        <f t="shared" si="41"/>
        <v>125.94620155651504</v>
      </c>
      <c r="I131" s="118">
        <f t="shared" si="42"/>
        <v>54.586932941176471</v>
      </c>
    </row>
    <row r="132" spans="1:9" x14ac:dyDescent="0.25">
      <c r="A132" s="76">
        <v>3113</v>
      </c>
      <c r="B132" s="83"/>
      <c r="C132" s="73"/>
      <c r="D132" s="73" t="s">
        <v>132</v>
      </c>
      <c r="E132" s="39">
        <v>36289.360000000001</v>
      </c>
      <c r="F132" s="39">
        <v>65000</v>
      </c>
      <c r="G132" s="39">
        <v>57253.56</v>
      </c>
      <c r="H132" s="117">
        <f t="shared" si="41"/>
        <v>157.76955008299953</v>
      </c>
      <c r="I132" s="118">
        <f t="shared" si="42"/>
        <v>88.082399999999993</v>
      </c>
    </row>
    <row r="133" spans="1:9" x14ac:dyDescent="0.25">
      <c r="A133" s="76">
        <v>3114</v>
      </c>
      <c r="B133" s="83"/>
      <c r="C133" s="73"/>
      <c r="D133" s="73" t="s">
        <v>131</v>
      </c>
      <c r="E133" s="39">
        <v>3355.19</v>
      </c>
      <c r="F133" s="39">
        <v>6400</v>
      </c>
      <c r="G133" s="39">
        <v>5291</v>
      </c>
      <c r="H133" s="117">
        <f t="shared" si="41"/>
        <v>157.69598741054901</v>
      </c>
      <c r="I133" s="118">
        <f t="shared" si="42"/>
        <v>82.671875</v>
      </c>
    </row>
    <row r="134" spans="1:9" x14ac:dyDescent="0.25">
      <c r="A134" s="237">
        <v>3121</v>
      </c>
      <c r="B134" s="252"/>
      <c r="C134" s="253"/>
      <c r="D134" s="73" t="s">
        <v>81</v>
      </c>
      <c r="E134" s="39">
        <v>16654.650000000001</v>
      </c>
      <c r="F134" s="39">
        <v>42000</v>
      </c>
      <c r="G134" s="39">
        <v>21586.69</v>
      </c>
      <c r="H134" s="117">
        <f t="shared" si="41"/>
        <v>129.61359139939896</v>
      </c>
      <c r="I134" s="118">
        <f t="shared" si="42"/>
        <v>51.396880952380954</v>
      </c>
    </row>
    <row r="135" spans="1:9" ht="20.25" customHeight="1" x14ac:dyDescent="0.25">
      <c r="A135" s="237">
        <v>3132</v>
      </c>
      <c r="B135" s="252"/>
      <c r="C135" s="253"/>
      <c r="D135" s="73" t="s">
        <v>82</v>
      </c>
      <c r="E135" s="39">
        <v>67092.800000000003</v>
      </c>
      <c r="F135" s="39">
        <v>143000</v>
      </c>
      <c r="G135" s="39">
        <v>85120.47</v>
      </c>
      <c r="H135" s="117">
        <f t="shared" si="41"/>
        <v>126.86975353540171</v>
      </c>
      <c r="I135" s="118">
        <f t="shared" si="42"/>
        <v>59.524804195804194</v>
      </c>
    </row>
    <row r="136" spans="1:9" ht="21.75" customHeight="1" x14ac:dyDescent="0.25">
      <c r="A136" s="76">
        <v>3133</v>
      </c>
      <c r="B136" s="83"/>
      <c r="C136" s="73"/>
      <c r="D136" s="73" t="s">
        <v>143</v>
      </c>
      <c r="E136" s="39">
        <v>30.43</v>
      </c>
      <c r="F136" s="39">
        <v>35</v>
      </c>
      <c r="G136" s="39">
        <v>0</v>
      </c>
      <c r="H136" s="117">
        <f t="shared" si="41"/>
        <v>0</v>
      </c>
      <c r="I136" s="118">
        <f t="shared" si="42"/>
        <v>0</v>
      </c>
    </row>
    <row r="137" spans="1:9" ht="15.75" customHeight="1" x14ac:dyDescent="0.25">
      <c r="A137" s="71">
        <v>32</v>
      </c>
      <c r="B137" s="83"/>
      <c r="C137" s="73"/>
      <c r="D137" s="66" t="s">
        <v>24</v>
      </c>
      <c r="E137" s="40">
        <f>SUM(E138:E143)</f>
        <v>2005.1</v>
      </c>
      <c r="F137" s="40">
        <f>SUM(F138:F143)</f>
        <v>2600</v>
      </c>
      <c r="G137" s="40">
        <f t="shared" ref="G137" si="77">SUM(G138:G143)</f>
        <v>3058.12</v>
      </c>
      <c r="H137" s="117">
        <f t="shared" si="41"/>
        <v>152.51708144232208</v>
      </c>
      <c r="I137" s="118">
        <f t="shared" si="42"/>
        <v>117.61999999999999</v>
      </c>
    </row>
    <row r="138" spans="1:9" x14ac:dyDescent="0.25">
      <c r="A138" s="76">
        <v>3211</v>
      </c>
      <c r="B138" s="77"/>
      <c r="C138" s="78"/>
      <c r="D138" s="73" t="s">
        <v>38</v>
      </c>
      <c r="E138" s="39">
        <v>0</v>
      </c>
      <c r="F138" s="39">
        <v>0</v>
      </c>
      <c r="G138" s="39">
        <v>0</v>
      </c>
      <c r="H138" s="117" t="e">
        <f t="shared" ref="H138:H201" si="78">SUM(G138/E138*100)</f>
        <v>#DIV/0!</v>
      </c>
      <c r="I138" s="118" t="e">
        <f t="shared" ref="I138:I201" si="79">SUM(G138/F138*100)</f>
        <v>#DIV/0!</v>
      </c>
    </row>
    <row r="139" spans="1:9" s="16" customFormat="1" x14ac:dyDescent="0.25">
      <c r="A139" s="76">
        <v>3221</v>
      </c>
      <c r="B139" s="77"/>
      <c r="C139" s="78"/>
      <c r="D139" s="73" t="s">
        <v>177</v>
      </c>
      <c r="E139" s="39">
        <v>0</v>
      </c>
      <c r="F139" s="39">
        <v>0</v>
      </c>
      <c r="G139" s="39">
        <v>0</v>
      </c>
      <c r="H139" s="117" t="e">
        <f t="shared" si="78"/>
        <v>#DIV/0!</v>
      </c>
      <c r="I139" s="118" t="e">
        <f t="shared" si="79"/>
        <v>#DIV/0!</v>
      </c>
    </row>
    <row r="140" spans="1:9" s="16" customFormat="1" x14ac:dyDescent="0.25">
      <c r="A140" s="76">
        <v>3236</v>
      </c>
      <c r="B140" s="77"/>
      <c r="C140" s="78"/>
      <c r="D140" s="73" t="s">
        <v>51</v>
      </c>
      <c r="E140" s="39">
        <v>0</v>
      </c>
      <c r="F140" s="39">
        <v>0</v>
      </c>
      <c r="G140" s="39">
        <v>0</v>
      </c>
      <c r="H140" s="117" t="e">
        <f t="shared" si="78"/>
        <v>#DIV/0!</v>
      </c>
      <c r="I140" s="118" t="e">
        <f t="shared" si="79"/>
        <v>#DIV/0!</v>
      </c>
    </row>
    <row r="141" spans="1:9" x14ac:dyDescent="0.25">
      <c r="A141" s="237">
        <v>3295</v>
      </c>
      <c r="B141" s="252"/>
      <c r="C141" s="253"/>
      <c r="D141" s="73" t="s">
        <v>58</v>
      </c>
      <c r="E141" s="39">
        <v>923.98</v>
      </c>
      <c r="F141" s="39">
        <v>1300</v>
      </c>
      <c r="G141" s="39">
        <v>980</v>
      </c>
      <c r="H141" s="117">
        <f t="shared" si="78"/>
        <v>106.06290179441113</v>
      </c>
      <c r="I141" s="118">
        <f t="shared" si="79"/>
        <v>75.384615384615387</v>
      </c>
    </row>
    <row r="142" spans="1:9" x14ac:dyDescent="0.25">
      <c r="A142" s="76">
        <v>3296</v>
      </c>
      <c r="B142" s="83"/>
      <c r="C142" s="73"/>
      <c r="D142" s="73" t="s">
        <v>144</v>
      </c>
      <c r="E142" s="45">
        <v>1081.1199999999999</v>
      </c>
      <c r="F142" s="45">
        <v>1300</v>
      </c>
      <c r="G142" s="45">
        <v>0</v>
      </c>
      <c r="H142" s="117">
        <f t="shared" si="78"/>
        <v>0</v>
      </c>
      <c r="I142" s="118">
        <f t="shared" si="79"/>
        <v>0</v>
      </c>
    </row>
    <row r="143" spans="1:9" ht="22.5" x14ac:dyDescent="0.25">
      <c r="A143" s="76">
        <v>3299</v>
      </c>
      <c r="B143" s="83"/>
      <c r="C143" s="73"/>
      <c r="D143" s="73" t="s">
        <v>59</v>
      </c>
      <c r="E143" s="45">
        <v>0</v>
      </c>
      <c r="F143" s="45">
        <v>0</v>
      </c>
      <c r="G143" s="45">
        <v>2078.12</v>
      </c>
      <c r="H143" s="117" t="e">
        <f t="shared" si="78"/>
        <v>#DIV/0!</v>
      </c>
      <c r="I143" s="118" t="e">
        <f t="shared" si="79"/>
        <v>#DIV/0!</v>
      </c>
    </row>
    <row r="144" spans="1:9" x14ac:dyDescent="0.25">
      <c r="A144" s="71">
        <v>34</v>
      </c>
      <c r="B144" s="83"/>
      <c r="C144" s="73"/>
      <c r="D144" s="66" t="s">
        <v>152</v>
      </c>
      <c r="E144" s="40">
        <f>E145</f>
        <v>744.6</v>
      </c>
      <c r="F144" s="40">
        <f>F145</f>
        <v>1000</v>
      </c>
      <c r="G144" s="40">
        <f t="shared" ref="G144" si="80">G145</f>
        <v>0</v>
      </c>
      <c r="H144" s="117">
        <f t="shared" si="78"/>
        <v>0</v>
      </c>
      <c r="I144" s="118">
        <f t="shared" si="79"/>
        <v>0</v>
      </c>
    </row>
    <row r="145" spans="1:9" x14ac:dyDescent="0.25">
      <c r="A145" s="76">
        <v>3433</v>
      </c>
      <c r="B145" s="83"/>
      <c r="C145" s="73"/>
      <c r="D145" s="73" t="s">
        <v>75</v>
      </c>
      <c r="E145" s="45">
        <v>744.6</v>
      </c>
      <c r="F145" s="45">
        <v>1000</v>
      </c>
      <c r="G145" s="45">
        <v>0</v>
      </c>
      <c r="H145" s="117">
        <f t="shared" si="78"/>
        <v>0</v>
      </c>
      <c r="I145" s="118">
        <f t="shared" si="79"/>
        <v>0</v>
      </c>
    </row>
    <row r="146" spans="1:9" s="16" customFormat="1" x14ac:dyDescent="0.25">
      <c r="A146" s="71">
        <v>38</v>
      </c>
      <c r="B146" s="83"/>
      <c r="C146" s="73"/>
      <c r="D146" s="66" t="s">
        <v>154</v>
      </c>
      <c r="E146" s="40">
        <f t="shared" ref="E146:G146" si="81">E147</f>
        <v>536.69000000000005</v>
      </c>
      <c r="F146" s="40">
        <f t="shared" si="81"/>
        <v>0</v>
      </c>
      <c r="G146" s="40">
        <f t="shared" si="81"/>
        <v>474.23</v>
      </c>
      <c r="H146" s="117">
        <f t="shared" si="78"/>
        <v>88.361996683374016</v>
      </c>
      <c r="I146" s="118" t="e">
        <f t="shared" si="79"/>
        <v>#DIV/0!</v>
      </c>
    </row>
    <row r="147" spans="1:9" s="16" customFormat="1" x14ac:dyDescent="0.25">
      <c r="A147" s="76">
        <v>3812</v>
      </c>
      <c r="B147" s="83"/>
      <c r="C147" s="73"/>
      <c r="D147" s="73" t="s">
        <v>176</v>
      </c>
      <c r="E147" s="45">
        <v>536.69000000000005</v>
      </c>
      <c r="F147" s="45">
        <v>0</v>
      </c>
      <c r="G147" s="45">
        <v>474.23</v>
      </c>
      <c r="H147" s="117">
        <f t="shared" si="78"/>
        <v>88.361996683374016</v>
      </c>
      <c r="I147" s="118" t="e">
        <f t="shared" si="79"/>
        <v>#DIV/0!</v>
      </c>
    </row>
    <row r="148" spans="1:9" ht="27" customHeight="1" x14ac:dyDescent="0.25">
      <c r="A148" s="234" t="s">
        <v>86</v>
      </c>
      <c r="B148" s="235"/>
      <c r="C148" s="236"/>
      <c r="D148" s="69" t="s">
        <v>87</v>
      </c>
      <c r="E148" s="58">
        <f t="shared" ref="E148" si="82">E149</f>
        <v>1167.49</v>
      </c>
      <c r="F148" s="58">
        <f t="shared" ref="F148:F150" si="83">F149</f>
        <v>1000</v>
      </c>
      <c r="G148" s="58">
        <f t="shared" ref="G148:G150" si="84">G149</f>
        <v>683.92</v>
      </c>
      <c r="H148" s="107">
        <f t="shared" si="78"/>
        <v>58.580373279428514</v>
      </c>
      <c r="I148" s="108">
        <f t="shared" si="79"/>
        <v>68.391999999999996</v>
      </c>
    </row>
    <row r="149" spans="1:9" x14ac:dyDescent="0.25">
      <c r="A149" s="247" t="s">
        <v>84</v>
      </c>
      <c r="B149" s="250"/>
      <c r="C149" s="251"/>
      <c r="D149" s="70" t="s">
        <v>85</v>
      </c>
      <c r="E149" s="44">
        <f t="shared" ref="E149:E150" si="85">E150</f>
        <v>1167.49</v>
      </c>
      <c r="F149" s="44">
        <f t="shared" si="83"/>
        <v>1000</v>
      </c>
      <c r="G149" s="44">
        <f t="shared" si="84"/>
        <v>683.92</v>
      </c>
      <c r="H149" s="113">
        <f t="shared" si="78"/>
        <v>58.580373279428514</v>
      </c>
      <c r="I149" s="114">
        <f t="shared" si="79"/>
        <v>68.391999999999996</v>
      </c>
    </row>
    <row r="150" spans="1:9" x14ac:dyDescent="0.25">
      <c r="A150" s="71">
        <v>32</v>
      </c>
      <c r="B150" s="83"/>
      <c r="C150" s="73"/>
      <c r="D150" s="66" t="s">
        <v>24</v>
      </c>
      <c r="E150" s="40">
        <f t="shared" si="85"/>
        <v>1167.49</v>
      </c>
      <c r="F150" s="40">
        <f t="shared" si="83"/>
        <v>1000</v>
      </c>
      <c r="G150" s="40">
        <f t="shared" si="84"/>
        <v>683.92</v>
      </c>
      <c r="H150" s="117">
        <f t="shared" si="78"/>
        <v>58.580373279428514</v>
      </c>
      <c r="I150" s="118">
        <f t="shared" si="79"/>
        <v>68.391999999999996</v>
      </c>
    </row>
    <row r="151" spans="1:9" ht="22.5" x14ac:dyDescent="0.25">
      <c r="A151" s="76">
        <v>3299</v>
      </c>
      <c r="B151" s="83"/>
      <c r="C151" s="73"/>
      <c r="D151" s="73" t="s">
        <v>59</v>
      </c>
      <c r="E151" s="39">
        <v>1167.49</v>
      </c>
      <c r="F151" s="39">
        <v>1000</v>
      </c>
      <c r="G151" s="39">
        <v>683.92</v>
      </c>
      <c r="H151" s="117">
        <f t="shared" si="78"/>
        <v>58.580373279428514</v>
      </c>
      <c r="I151" s="118">
        <f t="shared" si="79"/>
        <v>68.391999999999996</v>
      </c>
    </row>
    <row r="152" spans="1:9" ht="27.75" customHeight="1" x14ac:dyDescent="0.25">
      <c r="A152" s="234" t="s">
        <v>150</v>
      </c>
      <c r="B152" s="235"/>
      <c r="C152" s="236"/>
      <c r="D152" s="69" t="s">
        <v>147</v>
      </c>
      <c r="E152" s="58">
        <f>E153+E156</f>
        <v>0</v>
      </c>
      <c r="F152" s="58">
        <f t="shared" ref="F152:G152" si="86">F153+F156</f>
        <v>0</v>
      </c>
      <c r="G152" s="58">
        <f t="shared" si="86"/>
        <v>0</v>
      </c>
      <c r="H152" s="107" t="e">
        <f t="shared" si="78"/>
        <v>#DIV/0!</v>
      </c>
      <c r="I152" s="108" t="e">
        <f t="shared" si="79"/>
        <v>#DIV/0!</v>
      </c>
    </row>
    <row r="153" spans="1:9" x14ac:dyDescent="0.25">
      <c r="A153" s="247" t="s">
        <v>167</v>
      </c>
      <c r="B153" s="250"/>
      <c r="C153" s="251"/>
      <c r="D153" s="70" t="s">
        <v>80</v>
      </c>
      <c r="E153" s="44">
        <f t="shared" ref="E153:E154" si="87">E154</f>
        <v>0</v>
      </c>
      <c r="F153" s="44">
        <f>F154</f>
        <v>0</v>
      </c>
      <c r="G153" s="44">
        <f t="shared" ref="G153:G154" si="88">G154</f>
        <v>0</v>
      </c>
      <c r="H153" s="113" t="e">
        <f t="shared" si="78"/>
        <v>#DIV/0!</v>
      </c>
      <c r="I153" s="114" t="e">
        <f t="shared" si="79"/>
        <v>#DIV/0!</v>
      </c>
    </row>
    <row r="154" spans="1:9" x14ac:dyDescent="0.25">
      <c r="A154" s="71">
        <v>32</v>
      </c>
      <c r="B154" s="83"/>
      <c r="C154" s="73"/>
      <c r="D154" s="66" t="s">
        <v>24</v>
      </c>
      <c r="E154" s="40">
        <f t="shared" si="87"/>
        <v>0</v>
      </c>
      <c r="F154" s="40">
        <f>F155</f>
        <v>0</v>
      </c>
      <c r="G154" s="40">
        <f t="shared" si="88"/>
        <v>0</v>
      </c>
      <c r="H154" s="117" t="e">
        <f t="shared" si="78"/>
        <v>#DIV/0!</v>
      </c>
      <c r="I154" s="118" t="e">
        <f t="shared" si="79"/>
        <v>#DIV/0!</v>
      </c>
    </row>
    <row r="155" spans="1:9" ht="22.5" x14ac:dyDescent="0.25">
      <c r="A155" s="237">
        <v>3299</v>
      </c>
      <c r="B155" s="252"/>
      <c r="C155" s="253"/>
      <c r="D155" s="73" t="s">
        <v>59</v>
      </c>
      <c r="E155" s="39">
        <v>0</v>
      </c>
      <c r="F155" s="39">
        <v>0</v>
      </c>
      <c r="G155" s="39">
        <v>0</v>
      </c>
      <c r="H155" s="117" t="e">
        <f t="shared" si="78"/>
        <v>#DIV/0!</v>
      </c>
      <c r="I155" s="118" t="e">
        <f t="shared" si="79"/>
        <v>#DIV/0!</v>
      </c>
    </row>
    <row r="156" spans="1:9" x14ac:dyDescent="0.25">
      <c r="A156" s="247" t="s">
        <v>84</v>
      </c>
      <c r="B156" s="250"/>
      <c r="C156" s="251"/>
      <c r="D156" s="70" t="s">
        <v>85</v>
      </c>
      <c r="E156" s="44">
        <f t="shared" ref="E156" si="89">E157+E158</f>
        <v>0</v>
      </c>
      <c r="F156" s="44">
        <f>F157+F158</f>
        <v>0</v>
      </c>
      <c r="G156" s="44">
        <f t="shared" ref="G156" si="90">G157+G158</f>
        <v>0</v>
      </c>
      <c r="H156" s="113" t="e">
        <f t="shared" si="78"/>
        <v>#DIV/0!</v>
      </c>
      <c r="I156" s="114" t="e">
        <f t="shared" si="79"/>
        <v>#DIV/0!</v>
      </c>
    </row>
    <row r="157" spans="1:9" x14ac:dyDescent="0.25">
      <c r="A157" s="71">
        <v>32</v>
      </c>
      <c r="B157" s="83"/>
      <c r="C157" s="73"/>
      <c r="D157" s="66" t="s">
        <v>24</v>
      </c>
      <c r="E157" s="63">
        <v>0</v>
      </c>
      <c r="F157" s="63">
        <v>0</v>
      </c>
      <c r="G157" s="63">
        <v>0</v>
      </c>
      <c r="H157" s="117" t="e">
        <f t="shared" si="78"/>
        <v>#DIV/0!</v>
      </c>
      <c r="I157" s="118" t="e">
        <f t="shared" si="79"/>
        <v>#DIV/0!</v>
      </c>
    </row>
    <row r="158" spans="1:9" ht="22.5" x14ac:dyDescent="0.25">
      <c r="A158" s="237">
        <v>3299</v>
      </c>
      <c r="B158" s="252"/>
      <c r="C158" s="253"/>
      <c r="D158" s="73" t="s">
        <v>59</v>
      </c>
      <c r="E158" s="39">
        <v>0</v>
      </c>
      <c r="F158" s="39">
        <v>0</v>
      </c>
      <c r="G158" s="39">
        <v>0</v>
      </c>
      <c r="H158" s="117" t="e">
        <f t="shared" si="78"/>
        <v>#DIV/0!</v>
      </c>
      <c r="I158" s="118" t="e">
        <f t="shared" si="79"/>
        <v>#DIV/0!</v>
      </c>
    </row>
    <row r="159" spans="1:9" ht="25.5" customHeight="1" x14ac:dyDescent="0.25">
      <c r="A159" s="234" t="s">
        <v>145</v>
      </c>
      <c r="B159" s="235"/>
      <c r="C159" s="236"/>
      <c r="D159" s="69" t="s">
        <v>146</v>
      </c>
      <c r="E159" s="58">
        <f>E160+E163</f>
        <v>1169.9100000000001</v>
      </c>
      <c r="F159" s="58">
        <f>F160+F163</f>
        <v>1800</v>
      </c>
      <c r="G159" s="58">
        <f t="shared" ref="G159" si="91">G160+G163</f>
        <v>284.83</v>
      </c>
      <c r="H159" s="107">
        <f t="shared" si="78"/>
        <v>24.346317238078139</v>
      </c>
      <c r="I159" s="108">
        <f t="shared" si="79"/>
        <v>15.823888888888888</v>
      </c>
    </row>
    <row r="160" spans="1:9" ht="15" customHeight="1" x14ac:dyDescent="0.25">
      <c r="A160" s="247" t="s">
        <v>167</v>
      </c>
      <c r="B160" s="250"/>
      <c r="C160" s="251"/>
      <c r="D160" s="70" t="s">
        <v>80</v>
      </c>
      <c r="E160" s="44">
        <f t="shared" ref="E160:G161" si="92">E161</f>
        <v>1169.9100000000001</v>
      </c>
      <c r="F160" s="44">
        <f t="shared" si="92"/>
        <v>1500</v>
      </c>
      <c r="G160" s="44">
        <f t="shared" si="92"/>
        <v>0</v>
      </c>
      <c r="H160" s="113">
        <f t="shared" si="78"/>
        <v>0</v>
      </c>
      <c r="I160" s="114">
        <f t="shared" si="79"/>
        <v>0</v>
      </c>
    </row>
    <row r="161" spans="1:9" x14ac:dyDescent="0.25">
      <c r="A161" s="71">
        <v>32</v>
      </c>
      <c r="B161" s="83"/>
      <c r="C161" s="73"/>
      <c r="D161" s="66" t="s">
        <v>24</v>
      </c>
      <c r="E161" s="40">
        <f t="shared" si="92"/>
        <v>1169.9100000000001</v>
      </c>
      <c r="F161" s="40">
        <f t="shared" si="92"/>
        <v>1500</v>
      </c>
      <c r="G161" s="40">
        <f t="shared" si="92"/>
        <v>0</v>
      </c>
      <c r="H161" s="117">
        <f t="shared" si="78"/>
        <v>0</v>
      </c>
      <c r="I161" s="118">
        <f t="shared" si="79"/>
        <v>0</v>
      </c>
    </row>
    <row r="162" spans="1:9" ht="22.5" x14ac:dyDescent="0.25">
      <c r="A162" s="237">
        <v>3299</v>
      </c>
      <c r="B162" s="252"/>
      <c r="C162" s="253"/>
      <c r="D162" s="73" t="s">
        <v>59</v>
      </c>
      <c r="E162" s="39">
        <v>1169.9100000000001</v>
      </c>
      <c r="F162" s="39">
        <v>1500</v>
      </c>
      <c r="G162" s="39">
        <v>0</v>
      </c>
      <c r="H162" s="117">
        <f t="shared" si="78"/>
        <v>0</v>
      </c>
      <c r="I162" s="118">
        <f t="shared" si="79"/>
        <v>0</v>
      </c>
    </row>
    <row r="163" spans="1:9" ht="15" customHeight="1" x14ac:dyDescent="0.25">
      <c r="A163" s="247" t="s">
        <v>84</v>
      </c>
      <c r="B163" s="250"/>
      <c r="C163" s="251"/>
      <c r="D163" s="70" t="s">
        <v>85</v>
      </c>
      <c r="E163" s="44">
        <f t="shared" ref="E163:G164" si="93">E164</f>
        <v>0</v>
      </c>
      <c r="F163" s="44">
        <f t="shared" si="93"/>
        <v>300</v>
      </c>
      <c r="G163" s="44">
        <f t="shared" si="93"/>
        <v>284.83</v>
      </c>
      <c r="H163" s="113" t="e">
        <f t="shared" si="78"/>
        <v>#DIV/0!</v>
      </c>
      <c r="I163" s="114">
        <f t="shared" si="79"/>
        <v>94.943333333333328</v>
      </c>
    </row>
    <row r="164" spans="1:9" x14ac:dyDescent="0.25">
      <c r="A164" s="71">
        <v>32</v>
      </c>
      <c r="B164" s="83"/>
      <c r="C164" s="73"/>
      <c r="D164" s="66" t="s">
        <v>24</v>
      </c>
      <c r="E164" s="40">
        <f t="shared" si="93"/>
        <v>0</v>
      </c>
      <c r="F164" s="40">
        <f t="shared" si="93"/>
        <v>300</v>
      </c>
      <c r="G164" s="40">
        <f t="shared" si="93"/>
        <v>284.83</v>
      </c>
      <c r="H164" s="117" t="e">
        <f t="shared" si="78"/>
        <v>#DIV/0!</v>
      </c>
      <c r="I164" s="118">
        <f t="shared" si="79"/>
        <v>94.943333333333328</v>
      </c>
    </row>
    <row r="165" spans="1:9" ht="22.5" x14ac:dyDescent="0.25">
      <c r="A165" s="237">
        <v>3299</v>
      </c>
      <c r="B165" s="252"/>
      <c r="C165" s="253"/>
      <c r="D165" s="73" t="s">
        <v>59</v>
      </c>
      <c r="E165" s="39">
        <v>0</v>
      </c>
      <c r="F165" s="39">
        <v>300</v>
      </c>
      <c r="G165" s="39">
        <v>284.83</v>
      </c>
      <c r="H165" s="117" t="e">
        <f t="shared" si="78"/>
        <v>#DIV/0!</v>
      </c>
      <c r="I165" s="118">
        <f t="shared" si="79"/>
        <v>94.943333333333328</v>
      </c>
    </row>
    <row r="166" spans="1:9" x14ac:dyDescent="0.25">
      <c r="A166" s="76"/>
      <c r="B166" s="83"/>
      <c r="C166" s="73"/>
      <c r="D166" s="73"/>
      <c r="E166" s="45"/>
      <c r="F166" s="45"/>
      <c r="G166" s="45"/>
      <c r="H166" s="117" t="e">
        <f t="shared" si="78"/>
        <v>#DIV/0!</v>
      </c>
      <c r="I166" s="118" t="e">
        <f t="shared" si="79"/>
        <v>#DIV/0!</v>
      </c>
    </row>
    <row r="167" spans="1:9" ht="28.5" customHeight="1" x14ac:dyDescent="0.25">
      <c r="A167" s="234" t="s">
        <v>149</v>
      </c>
      <c r="B167" s="235"/>
      <c r="C167" s="236"/>
      <c r="D167" s="69" t="s">
        <v>88</v>
      </c>
      <c r="E167" s="58">
        <f t="shared" ref="E167:G168" si="94">E168</f>
        <v>0</v>
      </c>
      <c r="F167" s="58">
        <f t="shared" si="94"/>
        <v>2000</v>
      </c>
      <c r="G167" s="58">
        <f t="shared" si="94"/>
        <v>1294</v>
      </c>
      <c r="H167" s="107" t="e">
        <f t="shared" si="78"/>
        <v>#DIV/0!</v>
      </c>
      <c r="I167" s="108">
        <f t="shared" si="79"/>
        <v>64.7</v>
      </c>
    </row>
    <row r="168" spans="1:9" x14ac:dyDescent="0.25">
      <c r="A168" s="247" t="s">
        <v>89</v>
      </c>
      <c r="B168" s="250"/>
      <c r="C168" s="251"/>
      <c r="D168" s="70" t="s">
        <v>90</v>
      </c>
      <c r="E168" s="44">
        <f t="shared" si="94"/>
        <v>0</v>
      </c>
      <c r="F168" s="44">
        <f t="shared" si="94"/>
        <v>2000</v>
      </c>
      <c r="G168" s="44">
        <f t="shared" si="94"/>
        <v>1294</v>
      </c>
      <c r="H168" s="113" t="e">
        <f t="shared" si="78"/>
        <v>#DIV/0!</v>
      </c>
      <c r="I168" s="114">
        <f t="shared" si="79"/>
        <v>64.7</v>
      </c>
    </row>
    <row r="169" spans="1:9" x14ac:dyDescent="0.25">
      <c r="A169" s="71">
        <v>32</v>
      </c>
      <c r="B169" s="83"/>
      <c r="C169" s="73"/>
      <c r="D169" s="66" t="s">
        <v>24</v>
      </c>
      <c r="E169" s="40">
        <f t="shared" ref="E169:G169" si="95">E170</f>
        <v>0</v>
      </c>
      <c r="F169" s="40">
        <f t="shared" si="95"/>
        <v>2000</v>
      </c>
      <c r="G169" s="40">
        <f t="shared" si="95"/>
        <v>1294</v>
      </c>
      <c r="H169" s="117" t="e">
        <f t="shared" si="78"/>
        <v>#DIV/0!</v>
      </c>
      <c r="I169" s="118">
        <f t="shared" si="79"/>
        <v>64.7</v>
      </c>
    </row>
    <row r="170" spans="1:9" ht="22.5" x14ac:dyDescent="0.25">
      <c r="A170" s="237">
        <v>3299</v>
      </c>
      <c r="B170" s="238"/>
      <c r="C170" s="239"/>
      <c r="D170" s="73" t="s">
        <v>59</v>
      </c>
      <c r="E170" s="39">
        <v>0</v>
      </c>
      <c r="F170" s="39">
        <v>2000</v>
      </c>
      <c r="G170" s="39">
        <v>1294</v>
      </c>
      <c r="H170" s="117" t="e">
        <f t="shared" si="78"/>
        <v>#DIV/0!</v>
      </c>
      <c r="I170" s="118">
        <f t="shared" si="79"/>
        <v>64.7</v>
      </c>
    </row>
    <row r="171" spans="1:9" ht="30" customHeight="1" x14ac:dyDescent="0.25">
      <c r="A171" s="234" t="s">
        <v>181</v>
      </c>
      <c r="B171" s="235"/>
      <c r="C171" s="236"/>
      <c r="D171" s="69" t="s">
        <v>91</v>
      </c>
      <c r="E171" s="58">
        <f>E172+E175</f>
        <v>0</v>
      </c>
      <c r="F171" s="58">
        <f>F172+F175</f>
        <v>2000</v>
      </c>
      <c r="G171" s="58">
        <f t="shared" ref="G171" si="96">G172+G175</f>
        <v>1596.44</v>
      </c>
      <c r="H171" s="107" t="e">
        <f t="shared" si="78"/>
        <v>#DIV/0!</v>
      </c>
      <c r="I171" s="108">
        <f t="shared" si="79"/>
        <v>79.822000000000003</v>
      </c>
    </row>
    <row r="172" spans="1:9" x14ac:dyDescent="0.25">
      <c r="A172" s="247" t="s">
        <v>72</v>
      </c>
      <c r="B172" s="250"/>
      <c r="C172" s="251"/>
      <c r="D172" s="70" t="s">
        <v>73</v>
      </c>
      <c r="E172" s="44">
        <f>E173</f>
        <v>0</v>
      </c>
      <c r="F172" s="44">
        <f>F173</f>
        <v>100</v>
      </c>
      <c r="G172" s="44">
        <f t="shared" ref="G172" si="97">G173</f>
        <v>0</v>
      </c>
      <c r="H172" s="113" t="e">
        <f t="shared" si="78"/>
        <v>#DIV/0!</v>
      </c>
      <c r="I172" s="114">
        <f t="shared" si="79"/>
        <v>0</v>
      </c>
    </row>
    <row r="173" spans="1:9" x14ac:dyDescent="0.25">
      <c r="A173" s="71">
        <v>32</v>
      </c>
      <c r="B173" s="83"/>
      <c r="C173" s="73"/>
      <c r="D173" s="66" t="s">
        <v>24</v>
      </c>
      <c r="E173" s="40">
        <f t="shared" ref="E173:G173" si="98">E174</f>
        <v>0</v>
      </c>
      <c r="F173" s="40">
        <f t="shared" si="98"/>
        <v>100</v>
      </c>
      <c r="G173" s="40">
        <f t="shared" si="98"/>
        <v>0</v>
      </c>
      <c r="H173" s="117" t="e">
        <f t="shared" si="78"/>
        <v>#DIV/0!</v>
      </c>
      <c r="I173" s="118">
        <f t="shared" si="79"/>
        <v>0</v>
      </c>
    </row>
    <row r="174" spans="1:9" ht="22.5" x14ac:dyDescent="0.25">
      <c r="A174" s="237">
        <v>3299</v>
      </c>
      <c r="B174" s="238"/>
      <c r="C174" s="239"/>
      <c r="D174" s="73" t="s">
        <v>59</v>
      </c>
      <c r="E174" s="39">
        <v>0</v>
      </c>
      <c r="F174" s="39">
        <v>100</v>
      </c>
      <c r="G174" s="39">
        <v>0</v>
      </c>
      <c r="H174" s="117" t="e">
        <f t="shared" si="78"/>
        <v>#DIV/0!</v>
      </c>
      <c r="I174" s="118">
        <f t="shared" si="79"/>
        <v>0</v>
      </c>
    </row>
    <row r="175" spans="1:9" x14ac:dyDescent="0.25">
      <c r="A175" s="247" t="s">
        <v>74</v>
      </c>
      <c r="B175" s="250"/>
      <c r="C175" s="251"/>
      <c r="D175" s="70" t="s">
        <v>92</v>
      </c>
      <c r="E175" s="44">
        <f>E176</f>
        <v>0</v>
      </c>
      <c r="F175" s="44">
        <f>F176</f>
        <v>1900</v>
      </c>
      <c r="G175" s="44">
        <f t="shared" ref="G175" si="99">G176</f>
        <v>1596.44</v>
      </c>
      <c r="H175" s="113" t="e">
        <f t="shared" si="78"/>
        <v>#DIV/0!</v>
      </c>
      <c r="I175" s="114">
        <f t="shared" si="79"/>
        <v>84.02315789473684</v>
      </c>
    </row>
    <row r="176" spans="1:9" x14ac:dyDescent="0.25">
      <c r="A176" s="71">
        <v>32</v>
      </c>
      <c r="B176" s="83"/>
      <c r="C176" s="73"/>
      <c r="D176" s="66" t="s">
        <v>24</v>
      </c>
      <c r="E176" s="40">
        <f t="shared" ref="E176:G176" si="100">E177</f>
        <v>0</v>
      </c>
      <c r="F176" s="40">
        <f t="shared" si="100"/>
        <v>1900</v>
      </c>
      <c r="G176" s="40">
        <f t="shared" si="100"/>
        <v>1596.44</v>
      </c>
      <c r="H176" s="117" t="e">
        <f t="shared" si="78"/>
        <v>#DIV/0!</v>
      </c>
      <c r="I176" s="118">
        <f t="shared" si="79"/>
        <v>84.02315789473684</v>
      </c>
    </row>
    <row r="177" spans="1:9" ht="22.5" x14ac:dyDescent="0.25">
      <c r="A177" s="237">
        <v>3299</v>
      </c>
      <c r="B177" s="238"/>
      <c r="C177" s="239"/>
      <c r="D177" s="73" t="s">
        <v>59</v>
      </c>
      <c r="E177" s="39">
        <v>0</v>
      </c>
      <c r="F177" s="39">
        <v>1900</v>
      </c>
      <c r="G177" s="39">
        <v>1596.44</v>
      </c>
      <c r="H177" s="117" t="e">
        <f t="shared" si="78"/>
        <v>#DIV/0!</v>
      </c>
      <c r="I177" s="118">
        <f t="shared" si="79"/>
        <v>84.02315789473684</v>
      </c>
    </row>
    <row r="178" spans="1:9" ht="27.75" customHeight="1" x14ac:dyDescent="0.25">
      <c r="A178" s="234" t="s">
        <v>133</v>
      </c>
      <c r="B178" s="235"/>
      <c r="C178" s="236"/>
      <c r="D178" s="69" t="s">
        <v>93</v>
      </c>
      <c r="E178" s="58">
        <f t="shared" ref="E178" si="101">E179+E184+E189</f>
        <v>0</v>
      </c>
      <c r="F178" s="58">
        <f t="shared" ref="F178" si="102">F179+F184+F189</f>
        <v>1850</v>
      </c>
      <c r="G178" s="58">
        <f t="shared" ref="G178" si="103">G179+G184+G189</f>
        <v>0</v>
      </c>
      <c r="H178" s="107" t="e">
        <f t="shared" si="78"/>
        <v>#DIV/0!</v>
      </c>
      <c r="I178" s="108">
        <f t="shared" si="79"/>
        <v>0</v>
      </c>
    </row>
    <row r="179" spans="1:9" x14ac:dyDescent="0.25">
      <c r="A179" s="247" t="s">
        <v>72</v>
      </c>
      <c r="B179" s="264"/>
      <c r="C179" s="265"/>
      <c r="D179" s="70" t="s">
        <v>73</v>
      </c>
      <c r="E179" s="44">
        <f t="shared" ref="E179:G179" si="104">E180</f>
        <v>0</v>
      </c>
      <c r="F179" s="44">
        <f t="shared" si="104"/>
        <v>500</v>
      </c>
      <c r="G179" s="44">
        <f t="shared" si="104"/>
        <v>0</v>
      </c>
      <c r="H179" s="113" t="e">
        <f t="shared" si="78"/>
        <v>#DIV/0!</v>
      </c>
      <c r="I179" s="114">
        <f t="shared" si="79"/>
        <v>0</v>
      </c>
    </row>
    <row r="180" spans="1:9" ht="33.75" x14ac:dyDescent="0.25">
      <c r="A180" s="71">
        <v>42</v>
      </c>
      <c r="B180" s="83"/>
      <c r="C180" s="73"/>
      <c r="D180" s="66" t="s">
        <v>153</v>
      </c>
      <c r="E180" s="40">
        <f t="shared" ref="E180" si="105">SUM(E181:E183)</f>
        <v>0</v>
      </c>
      <c r="F180" s="40">
        <f t="shared" ref="F180" si="106">SUM(F181:F183)</f>
        <v>500</v>
      </c>
      <c r="G180" s="40">
        <f t="shared" ref="G180" si="107">SUM(G181:G183)</f>
        <v>0</v>
      </c>
      <c r="H180" s="117" t="e">
        <f t="shared" si="78"/>
        <v>#DIV/0!</v>
      </c>
      <c r="I180" s="118">
        <f t="shared" si="79"/>
        <v>0</v>
      </c>
    </row>
    <row r="181" spans="1:9" x14ac:dyDescent="0.25">
      <c r="A181" s="237">
        <v>4221</v>
      </c>
      <c r="B181" s="238"/>
      <c r="C181" s="239"/>
      <c r="D181" s="73" t="s">
        <v>94</v>
      </c>
      <c r="E181" s="39">
        <v>0</v>
      </c>
      <c r="F181" s="39">
        <v>0</v>
      </c>
      <c r="G181" s="39">
        <v>0</v>
      </c>
      <c r="H181" s="117" t="e">
        <f t="shared" si="78"/>
        <v>#DIV/0!</v>
      </c>
      <c r="I181" s="118" t="e">
        <f t="shared" si="79"/>
        <v>#DIV/0!</v>
      </c>
    </row>
    <row r="182" spans="1:9" ht="22.5" x14ac:dyDescent="0.25">
      <c r="A182" s="237">
        <v>4227</v>
      </c>
      <c r="B182" s="238"/>
      <c r="C182" s="239"/>
      <c r="D182" s="73" t="s">
        <v>103</v>
      </c>
      <c r="E182" s="39">
        <v>0</v>
      </c>
      <c r="F182" s="39">
        <v>400</v>
      </c>
      <c r="G182" s="39">
        <v>0</v>
      </c>
      <c r="H182" s="117" t="e">
        <f t="shared" si="78"/>
        <v>#DIV/0!</v>
      </c>
      <c r="I182" s="118">
        <f t="shared" si="79"/>
        <v>0</v>
      </c>
    </row>
    <row r="183" spans="1:9" x14ac:dyDescent="0.25">
      <c r="A183" s="237">
        <v>4241</v>
      </c>
      <c r="B183" s="238"/>
      <c r="C183" s="239"/>
      <c r="D183" s="73" t="s">
        <v>95</v>
      </c>
      <c r="E183" s="39">
        <v>0</v>
      </c>
      <c r="F183" s="39">
        <v>100</v>
      </c>
      <c r="G183" s="39">
        <v>0</v>
      </c>
      <c r="H183" s="117" t="e">
        <f t="shared" si="78"/>
        <v>#DIV/0!</v>
      </c>
      <c r="I183" s="118">
        <f t="shared" si="79"/>
        <v>0</v>
      </c>
    </row>
    <row r="184" spans="1:9" ht="22.5" x14ac:dyDescent="0.25">
      <c r="A184" s="247" t="s">
        <v>134</v>
      </c>
      <c r="B184" s="264"/>
      <c r="C184" s="265"/>
      <c r="D184" s="70" t="s">
        <v>135</v>
      </c>
      <c r="E184" s="64">
        <f t="shared" ref="E184:G184" si="108">E185</f>
        <v>0</v>
      </c>
      <c r="F184" s="64">
        <f t="shared" si="108"/>
        <v>1350</v>
      </c>
      <c r="G184" s="64">
        <f t="shared" si="108"/>
        <v>0</v>
      </c>
      <c r="H184" s="113" t="e">
        <f t="shared" si="78"/>
        <v>#DIV/0!</v>
      </c>
      <c r="I184" s="114">
        <f t="shared" si="79"/>
        <v>0</v>
      </c>
    </row>
    <row r="185" spans="1:9" ht="33.75" x14ac:dyDescent="0.25">
      <c r="A185" s="71">
        <v>42</v>
      </c>
      <c r="B185" s="83"/>
      <c r="C185" s="73"/>
      <c r="D185" s="66" t="s">
        <v>153</v>
      </c>
      <c r="E185" s="40">
        <f t="shared" ref="E185" si="109">SUM(E186:E188)</f>
        <v>0</v>
      </c>
      <c r="F185" s="40">
        <f t="shared" ref="F185" si="110">SUM(F186:F188)</f>
        <v>1350</v>
      </c>
      <c r="G185" s="40">
        <f t="shared" ref="G185" si="111">SUM(G186:G188)</f>
        <v>0</v>
      </c>
      <c r="H185" s="117" t="e">
        <f t="shared" si="78"/>
        <v>#DIV/0!</v>
      </c>
      <c r="I185" s="118">
        <f t="shared" si="79"/>
        <v>0</v>
      </c>
    </row>
    <row r="186" spans="1:9" x14ac:dyDescent="0.25">
      <c r="A186" s="237">
        <v>4221</v>
      </c>
      <c r="B186" s="238"/>
      <c r="C186" s="239"/>
      <c r="D186" s="73" t="s">
        <v>94</v>
      </c>
      <c r="E186" s="39">
        <v>0</v>
      </c>
      <c r="F186" s="39">
        <v>600</v>
      </c>
      <c r="G186" s="39">
        <v>0</v>
      </c>
      <c r="H186" s="117" t="e">
        <f t="shared" si="78"/>
        <v>#DIV/0!</v>
      </c>
      <c r="I186" s="118">
        <f t="shared" si="79"/>
        <v>0</v>
      </c>
    </row>
    <row r="187" spans="1:9" ht="20.25" customHeight="1" x14ac:dyDescent="0.25">
      <c r="A187" s="237">
        <v>4227</v>
      </c>
      <c r="B187" s="238"/>
      <c r="C187" s="239"/>
      <c r="D187" s="73" t="s">
        <v>103</v>
      </c>
      <c r="E187" s="39">
        <v>0</v>
      </c>
      <c r="F187" s="39">
        <v>500</v>
      </c>
      <c r="G187" s="39">
        <v>0</v>
      </c>
      <c r="H187" s="117" t="e">
        <f t="shared" si="78"/>
        <v>#DIV/0!</v>
      </c>
      <c r="I187" s="118">
        <f t="shared" si="79"/>
        <v>0</v>
      </c>
    </row>
    <row r="188" spans="1:9" x14ac:dyDescent="0.25">
      <c r="A188" s="237">
        <v>4241</v>
      </c>
      <c r="B188" s="238"/>
      <c r="C188" s="239"/>
      <c r="D188" s="73" t="s">
        <v>95</v>
      </c>
      <c r="E188" s="39">
        <v>0</v>
      </c>
      <c r="F188" s="39">
        <v>250</v>
      </c>
      <c r="G188" s="39">
        <v>0</v>
      </c>
      <c r="H188" s="117" t="e">
        <f t="shared" si="78"/>
        <v>#DIV/0!</v>
      </c>
      <c r="I188" s="118">
        <f t="shared" si="79"/>
        <v>0</v>
      </c>
    </row>
    <row r="189" spans="1:9" s="16" customFormat="1" ht="15" customHeight="1" x14ac:dyDescent="0.25">
      <c r="A189" s="247" t="s">
        <v>74</v>
      </c>
      <c r="B189" s="250"/>
      <c r="C189" s="251"/>
      <c r="D189" s="70" t="s">
        <v>92</v>
      </c>
      <c r="E189" s="44">
        <f t="shared" ref="E189:G189" si="112">E190</f>
        <v>0</v>
      </c>
      <c r="F189" s="44">
        <f t="shared" si="112"/>
        <v>0</v>
      </c>
      <c r="G189" s="44">
        <f t="shared" si="112"/>
        <v>0</v>
      </c>
      <c r="H189" s="113" t="e">
        <f t="shared" si="78"/>
        <v>#DIV/0!</v>
      </c>
      <c r="I189" s="114" t="e">
        <f t="shared" si="79"/>
        <v>#DIV/0!</v>
      </c>
    </row>
    <row r="190" spans="1:9" s="16" customFormat="1" ht="33.75" x14ac:dyDescent="0.25">
      <c r="A190" s="76">
        <v>42</v>
      </c>
      <c r="B190" s="77"/>
      <c r="C190" s="78"/>
      <c r="D190" s="66" t="s">
        <v>178</v>
      </c>
      <c r="E190" s="40">
        <f t="shared" ref="E190:G190" si="113">E191</f>
        <v>0</v>
      </c>
      <c r="F190" s="40">
        <f t="shared" si="113"/>
        <v>0</v>
      </c>
      <c r="G190" s="40">
        <f t="shared" si="113"/>
        <v>0</v>
      </c>
      <c r="H190" s="117" t="e">
        <f t="shared" si="78"/>
        <v>#DIV/0!</v>
      </c>
      <c r="I190" s="118" t="e">
        <f t="shared" si="79"/>
        <v>#DIV/0!</v>
      </c>
    </row>
    <row r="191" spans="1:9" s="16" customFormat="1" x14ac:dyDescent="0.25">
      <c r="A191" s="76">
        <v>4241</v>
      </c>
      <c r="B191" s="77"/>
      <c r="C191" s="78"/>
      <c r="D191" s="73" t="s">
        <v>95</v>
      </c>
      <c r="E191" s="39">
        <v>0</v>
      </c>
      <c r="F191" s="39">
        <v>0</v>
      </c>
      <c r="G191" s="39">
        <v>0</v>
      </c>
      <c r="H191" s="117" t="e">
        <f t="shared" si="78"/>
        <v>#DIV/0!</v>
      </c>
      <c r="I191" s="118" t="e">
        <f t="shared" si="79"/>
        <v>#DIV/0!</v>
      </c>
    </row>
    <row r="192" spans="1:9" ht="28.5" customHeight="1" x14ac:dyDescent="0.25">
      <c r="A192" s="234" t="s">
        <v>136</v>
      </c>
      <c r="B192" s="235"/>
      <c r="C192" s="236"/>
      <c r="D192" s="69" t="s">
        <v>137</v>
      </c>
      <c r="E192" s="58">
        <f t="shared" ref="E192:G192" si="114">E193</f>
        <v>0</v>
      </c>
      <c r="F192" s="58">
        <f t="shared" si="114"/>
        <v>13000</v>
      </c>
      <c r="G192" s="58">
        <f t="shared" si="114"/>
        <v>0</v>
      </c>
      <c r="H192" s="107" t="e">
        <f t="shared" si="78"/>
        <v>#DIV/0!</v>
      </c>
      <c r="I192" s="108">
        <f t="shared" si="79"/>
        <v>0</v>
      </c>
    </row>
    <row r="193" spans="1:9" x14ac:dyDescent="0.25">
      <c r="A193" s="247" t="s">
        <v>74</v>
      </c>
      <c r="B193" s="250"/>
      <c r="C193" s="251"/>
      <c r="D193" s="70" t="s">
        <v>92</v>
      </c>
      <c r="E193" s="44">
        <f t="shared" ref="E193:G193" si="115">E194</f>
        <v>0</v>
      </c>
      <c r="F193" s="44">
        <f t="shared" si="115"/>
        <v>13000</v>
      </c>
      <c r="G193" s="44">
        <f t="shared" si="115"/>
        <v>0</v>
      </c>
      <c r="H193" s="113" t="e">
        <f t="shared" si="78"/>
        <v>#DIV/0!</v>
      </c>
      <c r="I193" s="114">
        <f t="shared" si="79"/>
        <v>0</v>
      </c>
    </row>
    <row r="194" spans="1:9" ht="22.5" x14ac:dyDescent="0.25">
      <c r="A194" s="71">
        <v>37</v>
      </c>
      <c r="B194" s="83"/>
      <c r="C194" s="73"/>
      <c r="D194" s="66" t="s">
        <v>138</v>
      </c>
      <c r="E194" s="40">
        <f t="shared" ref="E194:G194" si="116">E195</f>
        <v>0</v>
      </c>
      <c r="F194" s="40">
        <f t="shared" si="116"/>
        <v>13000</v>
      </c>
      <c r="G194" s="40">
        <f t="shared" si="116"/>
        <v>0</v>
      </c>
      <c r="H194" s="117" t="e">
        <f t="shared" si="78"/>
        <v>#DIV/0!</v>
      </c>
      <c r="I194" s="118">
        <f t="shared" si="79"/>
        <v>0</v>
      </c>
    </row>
    <row r="195" spans="1:9" ht="23.25" customHeight="1" x14ac:dyDescent="0.25">
      <c r="A195" s="237">
        <v>3722</v>
      </c>
      <c r="B195" s="238"/>
      <c r="C195" s="239"/>
      <c r="D195" s="73" t="s">
        <v>122</v>
      </c>
      <c r="E195" s="39">
        <v>0</v>
      </c>
      <c r="F195" s="39">
        <v>13000</v>
      </c>
      <c r="G195" s="39">
        <v>0</v>
      </c>
      <c r="H195" s="117" t="e">
        <f t="shared" si="78"/>
        <v>#DIV/0!</v>
      </c>
      <c r="I195" s="118">
        <f t="shared" si="79"/>
        <v>0</v>
      </c>
    </row>
    <row r="196" spans="1:9" ht="38.25" customHeight="1" x14ac:dyDescent="0.25">
      <c r="A196" s="234" t="s">
        <v>139</v>
      </c>
      <c r="B196" s="235"/>
      <c r="C196" s="236"/>
      <c r="D196" s="69" t="s">
        <v>106</v>
      </c>
      <c r="E196" s="58">
        <f>E197</f>
        <v>11891.88</v>
      </c>
      <c r="F196" s="58">
        <f t="shared" ref="F196:G196" si="117">F197</f>
        <v>5000</v>
      </c>
      <c r="G196" s="58">
        <f t="shared" si="117"/>
        <v>5149</v>
      </c>
      <c r="H196" s="107">
        <f t="shared" si="78"/>
        <v>43.298452389361486</v>
      </c>
      <c r="I196" s="108">
        <f t="shared" si="79"/>
        <v>102.98</v>
      </c>
    </row>
    <row r="197" spans="1:9" x14ac:dyDescent="0.25">
      <c r="A197" s="247" t="s">
        <v>104</v>
      </c>
      <c r="B197" s="250"/>
      <c r="C197" s="251"/>
      <c r="D197" s="70" t="s">
        <v>105</v>
      </c>
      <c r="E197" s="44">
        <f t="shared" ref="E197" si="118">SUM(E198+E202)</f>
        <v>11891.88</v>
      </c>
      <c r="F197" s="44">
        <f t="shared" ref="F197" si="119">SUM(F198+F202)</f>
        <v>5000</v>
      </c>
      <c r="G197" s="44">
        <f>SUM(G198+G202+G207)</f>
        <v>5149</v>
      </c>
      <c r="H197" s="113">
        <f t="shared" si="78"/>
        <v>43.298452389361486</v>
      </c>
      <c r="I197" s="114">
        <f t="shared" si="79"/>
        <v>102.98</v>
      </c>
    </row>
    <row r="198" spans="1:9" x14ac:dyDescent="0.25">
      <c r="A198" s="71">
        <v>31</v>
      </c>
      <c r="B198" s="83"/>
      <c r="C198" s="73"/>
      <c r="D198" s="66" t="s">
        <v>15</v>
      </c>
      <c r="E198" s="40">
        <f t="shared" ref="E198:F198" si="120">SUM(E199:E201)</f>
        <v>11144.65</v>
      </c>
      <c r="F198" s="40">
        <f t="shared" si="120"/>
        <v>3100</v>
      </c>
      <c r="G198" s="40">
        <f t="shared" ref="G198" si="121">SUM(G199:G201)</f>
        <v>0</v>
      </c>
      <c r="H198" s="117">
        <f t="shared" si="78"/>
        <v>0</v>
      </c>
      <c r="I198" s="118">
        <f t="shared" si="79"/>
        <v>0</v>
      </c>
    </row>
    <row r="199" spans="1:9" x14ac:dyDescent="0.25">
      <c r="A199" s="237">
        <v>3111</v>
      </c>
      <c r="B199" s="238"/>
      <c r="C199" s="239"/>
      <c r="D199" s="73" t="s">
        <v>78</v>
      </c>
      <c r="E199" s="39">
        <v>9075.15</v>
      </c>
      <c r="F199" s="39">
        <v>2500</v>
      </c>
      <c r="G199" s="39">
        <v>0</v>
      </c>
      <c r="H199" s="117">
        <f t="shared" si="78"/>
        <v>0</v>
      </c>
      <c r="I199" s="118">
        <f t="shared" si="79"/>
        <v>0</v>
      </c>
    </row>
    <row r="200" spans="1:9" x14ac:dyDescent="0.25">
      <c r="A200" s="76">
        <v>3121</v>
      </c>
      <c r="B200" s="77"/>
      <c r="C200" s="78"/>
      <c r="D200" s="73" t="s">
        <v>81</v>
      </c>
      <c r="E200" s="39">
        <v>255</v>
      </c>
      <c r="F200" s="39">
        <v>100</v>
      </c>
      <c r="G200" s="39">
        <v>0</v>
      </c>
      <c r="H200" s="117">
        <f t="shared" si="78"/>
        <v>0</v>
      </c>
      <c r="I200" s="118">
        <f t="shared" si="79"/>
        <v>0</v>
      </c>
    </row>
    <row r="201" spans="1:9" ht="26.25" customHeight="1" x14ac:dyDescent="0.25">
      <c r="A201" s="237">
        <v>3132</v>
      </c>
      <c r="B201" s="238"/>
      <c r="C201" s="239"/>
      <c r="D201" s="73" t="s">
        <v>179</v>
      </c>
      <c r="E201" s="39">
        <v>1814.5</v>
      </c>
      <c r="F201" s="39">
        <v>500</v>
      </c>
      <c r="G201" s="39">
        <v>0</v>
      </c>
      <c r="H201" s="117">
        <f t="shared" si="78"/>
        <v>0</v>
      </c>
      <c r="I201" s="118">
        <f t="shared" si="79"/>
        <v>0</v>
      </c>
    </row>
    <row r="202" spans="1:9" ht="17.25" customHeight="1" x14ac:dyDescent="0.25">
      <c r="A202" s="71">
        <v>32</v>
      </c>
      <c r="B202" s="77"/>
      <c r="C202" s="78"/>
      <c r="D202" s="66" t="s">
        <v>24</v>
      </c>
      <c r="E202" s="40">
        <f>E203+E204+E205+E206</f>
        <v>747.23</v>
      </c>
      <c r="F202" s="40">
        <f>F203+F204+F205+F206</f>
        <v>1900</v>
      </c>
      <c r="G202" s="40">
        <f t="shared" ref="G202" si="122">G203+G204+G205+G206</f>
        <v>4600</v>
      </c>
      <c r="H202" s="117">
        <f t="shared" ref="H202:H208" si="123">SUM(G202/E202*100)</f>
        <v>615.60697509468309</v>
      </c>
      <c r="I202" s="118">
        <f t="shared" ref="I202:I208" si="124">SUM(G202/F202*100)</f>
        <v>242.10526315789474</v>
      </c>
    </row>
    <row r="203" spans="1:9" x14ac:dyDescent="0.25">
      <c r="A203" s="237">
        <v>3211</v>
      </c>
      <c r="B203" s="238"/>
      <c r="C203" s="239"/>
      <c r="D203" s="73" t="s">
        <v>38</v>
      </c>
      <c r="E203" s="39">
        <v>747.23</v>
      </c>
      <c r="F203" s="39">
        <v>500</v>
      </c>
      <c r="G203" s="39">
        <v>0</v>
      </c>
      <c r="H203" s="117">
        <f t="shared" si="123"/>
        <v>0</v>
      </c>
      <c r="I203" s="118">
        <f t="shared" si="124"/>
        <v>0</v>
      </c>
    </row>
    <row r="204" spans="1:9" s="16" customFormat="1" ht="19.5" customHeight="1" x14ac:dyDescent="0.25">
      <c r="A204" s="76">
        <v>3221</v>
      </c>
      <c r="B204" s="77"/>
      <c r="C204" s="78"/>
      <c r="D204" s="73" t="s">
        <v>43</v>
      </c>
      <c r="E204" s="39">
        <v>0</v>
      </c>
      <c r="F204" s="39">
        <v>0</v>
      </c>
      <c r="G204" s="39">
        <v>0</v>
      </c>
      <c r="H204" s="117" t="e">
        <f t="shared" si="123"/>
        <v>#DIV/0!</v>
      </c>
      <c r="I204" s="118" t="e">
        <f t="shared" si="124"/>
        <v>#DIV/0!</v>
      </c>
    </row>
    <row r="205" spans="1:9" s="16" customFormat="1" x14ac:dyDescent="0.25">
      <c r="A205" s="237">
        <v>3237</v>
      </c>
      <c r="B205" s="238"/>
      <c r="C205" s="239"/>
      <c r="D205" s="73" t="s">
        <v>52</v>
      </c>
      <c r="E205" s="39">
        <v>0</v>
      </c>
      <c r="F205" s="39">
        <v>900</v>
      </c>
      <c r="G205" s="39">
        <v>0</v>
      </c>
      <c r="H205" s="117" t="e">
        <f t="shared" si="123"/>
        <v>#DIV/0!</v>
      </c>
      <c r="I205" s="118">
        <f t="shared" si="124"/>
        <v>0</v>
      </c>
    </row>
    <row r="206" spans="1:9" ht="22.5" x14ac:dyDescent="0.25">
      <c r="A206" s="237">
        <v>3299</v>
      </c>
      <c r="B206" s="238"/>
      <c r="C206" s="239"/>
      <c r="D206" s="73" t="s">
        <v>59</v>
      </c>
      <c r="E206" s="39">
        <v>0</v>
      </c>
      <c r="F206" s="39">
        <v>500</v>
      </c>
      <c r="G206" s="39">
        <v>4600</v>
      </c>
      <c r="H206" s="117" t="e">
        <f t="shared" si="123"/>
        <v>#DIV/0!</v>
      </c>
      <c r="I206" s="118">
        <f t="shared" si="124"/>
        <v>919.99999999999989</v>
      </c>
    </row>
    <row r="207" spans="1:9" ht="33.75" x14ac:dyDescent="0.25">
      <c r="A207" s="90">
        <v>42</v>
      </c>
      <c r="B207" s="88"/>
      <c r="C207" s="89"/>
      <c r="D207" s="95" t="s">
        <v>178</v>
      </c>
      <c r="E207" s="40">
        <f t="shared" ref="E207:G207" si="125">E208</f>
        <v>0</v>
      </c>
      <c r="F207" s="40">
        <f t="shared" si="125"/>
        <v>0</v>
      </c>
      <c r="G207" s="40">
        <f t="shared" si="125"/>
        <v>549</v>
      </c>
      <c r="H207" s="117" t="e">
        <f t="shared" si="123"/>
        <v>#DIV/0!</v>
      </c>
      <c r="I207" s="118" t="e">
        <f t="shared" si="124"/>
        <v>#DIV/0!</v>
      </c>
    </row>
    <row r="208" spans="1:9" x14ac:dyDescent="0.25">
      <c r="A208" s="237">
        <v>4221</v>
      </c>
      <c r="B208" s="238"/>
      <c r="C208" s="239"/>
      <c r="D208" s="96" t="s">
        <v>94</v>
      </c>
      <c r="E208" s="39">
        <v>0</v>
      </c>
      <c r="F208" s="39">
        <v>0</v>
      </c>
      <c r="G208" s="39">
        <v>549</v>
      </c>
      <c r="H208" s="117" t="e">
        <f t="shared" si="123"/>
        <v>#DIV/0!</v>
      </c>
      <c r="I208" s="118" t="e">
        <f t="shared" si="124"/>
        <v>#DIV/0!</v>
      </c>
    </row>
  </sheetData>
  <mergeCells count="132">
    <mergeCell ref="A189:C189"/>
    <mergeCell ref="A201:C201"/>
    <mergeCell ref="A203:C203"/>
    <mergeCell ref="A206:C206"/>
    <mergeCell ref="A196:C196"/>
    <mergeCell ref="A197:C197"/>
    <mergeCell ref="A199:C199"/>
    <mergeCell ref="A193:C193"/>
    <mergeCell ref="A195:C195"/>
    <mergeCell ref="A192:C192"/>
    <mergeCell ref="A205:C205"/>
    <mergeCell ref="A186:C186"/>
    <mergeCell ref="A187:C187"/>
    <mergeCell ref="A188:C188"/>
    <mergeCell ref="A182:C182"/>
    <mergeCell ref="A183:C183"/>
    <mergeCell ref="A184:C184"/>
    <mergeCell ref="A177:C177"/>
    <mergeCell ref="A178:C178"/>
    <mergeCell ref="A179:C179"/>
    <mergeCell ref="A181:C181"/>
    <mergeCell ref="A170:C170"/>
    <mergeCell ref="A171:C171"/>
    <mergeCell ref="A172:C172"/>
    <mergeCell ref="A174:C174"/>
    <mergeCell ref="A175:C175"/>
    <mergeCell ref="A168:C168"/>
    <mergeCell ref="A141:C141"/>
    <mergeCell ref="A148:C148"/>
    <mergeCell ref="A149:C149"/>
    <mergeCell ref="A162:C162"/>
    <mergeCell ref="A163:C163"/>
    <mergeCell ref="A165:C165"/>
    <mergeCell ref="A128:C128"/>
    <mergeCell ref="A152:C152"/>
    <mergeCell ref="A153:C153"/>
    <mergeCell ref="A155:C155"/>
    <mergeCell ref="A167:C167"/>
    <mergeCell ref="A114:C114"/>
    <mergeCell ref="A116:C116"/>
    <mergeCell ref="A124:C124"/>
    <mergeCell ref="A126:C126"/>
    <mergeCell ref="A129:C129"/>
    <mergeCell ref="A131:C131"/>
    <mergeCell ref="A134:C134"/>
    <mergeCell ref="A135:C135"/>
    <mergeCell ref="A156:C156"/>
    <mergeCell ref="A158:C158"/>
    <mergeCell ref="A159:C159"/>
    <mergeCell ref="A160:C160"/>
    <mergeCell ref="A104:C104"/>
    <mergeCell ref="A106:C106"/>
    <mergeCell ref="A107:C107"/>
    <mergeCell ref="A109:C109"/>
    <mergeCell ref="A112:C112"/>
    <mergeCell ref="A98:C98"/>
    <mergeCell ref="A99:C99"/>
    <mergeCell ref="A101:C101"/>
    <mergeCell ref="A102:C102"/>
    <mergeCell ref="A103:C103"/>
    <mergeCell ref="A86:C86"/>
    <mergeCell ref="A88:C88"/>
    <mergeCell ref="A95:C95"/>
    <mergeCell ref="A96:C96"/>
    <mergeCell ref="A97:C97"/>
    <mergeCell ref="A85:C85"/>
    <mergeCell ref="A89:C89"/>
    <mergeCell ref="A90:C90"/>
    <mergeCell ref="A91:C91"/>
    <mergeCell ref="A93:C93"/>
    <mergeCell ref="A77:C77"/>
    <mergeCell ref="A78:C78"/>
    <mergeCell ref="A72:C72"/>
    <mergeCell ref="A73:C73"/>
    <mergeCell ref="A75:C75"/>
    <mergeCell ref="A76:C76"/>
    <mergeCell ref="A68:C68"/>
    <mergeCell ref="A69:C69"/>
    <mergeCell ref="A71:C71"/>
    <mergeCell ref="A52:C52"/>
    <mergeCell ref="A54:C54"/>
    <mergeCell ref="A55:C55"/>
    <mergeCell ref="A45:C45"/>
    <mergeCell ref="A46:C46"/>
    <mergeCell ref="A47:C47"/>
    <mergeCell ref="A48:C48"/>
    <mergeCell ref="A49:C49"/>
    <mergeCell ref="A40:C40"/>
    <mergeCell ref="A41:C41"/>
    <mergeCell ref="A42:C42"/>
    <mergeCell ref="A43:C43"/>
    <mergeCell ref="A44:C44"/>
    <mergeCell ref="A1:F1"/>
    <mergeCell ref="A3:F3"/>
    <mergeCell ref="A6:C6"/>
    <mergeCell ref="A8:C8"/>
    <mergeCell ref="A9:C9"/>
    <mergeCell ref="A16:C16"/>
    <mergeCell ref="A28:C28"/>
    <mergeCell ref="A29:C29"/>
    <mergeCell ref="A31:C31"/>
    <mergeCell ref="A25:C25"/>
    <mergeCell ref="A26:C26"/>
    <mergeCell ref="A27:C27"/>
    <mergeCell ref="A18:C18"/>
    <mergeCell ref="A20:C20"/>
    <mergeCell ref="A21:C21"/>
    <mergeCell ref="A19:C19"/>
    <mergeCell ref="A82:C82"/>
    <mergeCell ref="A208:C208"/>
    <mergeCell ref="A35:C35"/>
    <mergeCell ref="A37:C37"/>
    <mergeCell ref="A38:C38"/>
    <mergeCell ref="A34:C34"/>
    <mergeCell ref="A10:C10"/>
    <mergeCell ref="A11:C11"/>
    <mergeCell ref="A12:C12"/>
    <mergeCell ref="A13:C13"/>
    <mergeCell ref="A14:C14"/>
    <mergeCell ref="A32:C32"/>
    <mergeCell ref="A33:C33"/>
    <mergeCell ref="A39:C39"/>
    <mergeCell ref="A64:C64"/>
    <mergeCell ref="A66:C66"/>
    <mergeCell ref="A67:C67"/>
    <mergeCell ref="A56:C56"/>
    <mergeCell ref="A58:C58"/>
    <mergeCell ref="A59:C59"/>
    <mergeCell ref="A61:C61"/>
    <mergeCell ref="A62:C62"/>
    <mergeCell ref="A50:C50"/>
    <mergeCell ref="A51:C51"/>
  </mergeCells>
  <pageMargins left="0.7" right="0.7" top="0.75" bottom="0.75" header="0.3" footer="0.3"/>
  <pageSetup paperSize="9" scale="5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workbookViewId="0">
      <selection activeCell="B16" sqref="B1:B1048576"/>
    </sheetView>
  </sheetViews>
  <sheetFormatPr defaultRowHeight="15" x14ac:dyDescent="0.25"/>
  <cols>
    <col min="2" max="2" width="61.140625" customWidth="1"/>
    <col min="3" max="3" width="17.7109375" customWidth="1"/>
    <col min="4" max="4" width="12.42578125" customWidth="1"/>
    <col min="5" max="5" width="13.140625" customWidth="1"/>
  </cols>
  <sheetData>
    <row r="1" spans="1:7" x14ac:dyDescent="0.25">
      <c r="A1" s="15"/>
      <c r="B1" s="15"/>
      <c r="C1" s="16"/>
      <c r="D1" s="16"/>
      <c r="E1" s="16"/>
      <c r="F1" s="16"/>
      <c r="G1" s="16"/>
    </row>
    <row r="2" spans="1:7" ht="18.75" x14ac:dyDescent="0.25">
      <c r="A2" s="276" t="s">
        <v>222</v>
      </c>
      <c r="B2" s="276"/>
      <c r="C2" s="276"/>
      <c r="D2" s="276"/>
      <c r="E2" s="276"/>
      <c r="F2" s="16"/>
      <c r="G2" s="16"/>
    </row>
    <row r="3" spans="1:7" ht="15.75" x14ac:dyDescent="0.25">
      <c r="A3" s="128" t="s">
        <v>223</v>
      </c>
      <c r="B3" s="128"/>
      <c r="C3" s="128"/>
      <c r="D3" s="128"/>
      <c r="E3" s="129"/>
      <c r="F3" s="16"/>
      <c r="G3" s="16"/>
    </row>
    <row r="4" spans="1:7" ht="15.75" x14ac:dyDescent="0.25">
      <c r="A4" s="128"/>
      <c r="B4" s="128"/>
      <c r="C4" s="128"/>
      <c r="D4" s="128"/>
      <c r="E4" s="129"/>
      <c r="F4" s="16"/>
      <c r="G4" s="16"/>
    </row>
    <row r="5" spans="1:7" ht="15.75" x14ac:dyDescent="0.25">
      <c r="A5" s="128"/>
      <c r="B5" s="128"/>
      <c r="C5" s="128"/>
      <c r="D5" s="128"/>
      <c r="E5" s="129"/>
      <c r="F5" s="16"/>
      <c r="G5" s="16"/>
    </row>
    <row r="6" spans="1:7" ht="33.75" x14ac:dyDescent="0.25">
      <c r="A6" s="130" t="s">
        <v>224</v>
      </c>
      <c r="B6" s="65" t="s">
        <v>225</v>
      </c>
      <c r="C6" s="65" t="s">
        <v>218</v>
      </c>
      <c r="D6" s="131" t="s">
        <v>206</v>
      </c>
      <c r="E6" s="65" t="s">
        <v>209</v>
      </c>
      <c r="F6" s="65" t="s">
        <v>210</v>
      </c>
      <c r="G6" s="65" t="s">
        <v>210</v>
      </c>
    </row>
    <row r="7" spans="1:7" x14ac:dyDescent="0.25">
      <c r="A7" s="132"/>
      <c r="B7" s="133">
        <v>1</v>
      </c>
      <c r="C7" s="133">
        <v>2</v>
      </c>
      <c r="D7" s="133">
        <v>3</v>
      </c>
      <c r="E7" s="133">
        <v>4</v>
      </c>
      <c r="F7" s="99" t="s">
        <v>220</v>
      </c>
      <c r="G7" s="99" t="s">
        <v>221</v>
      </c>
    </row>
    <row r="8" spans="1:7" x14ac:dyDescent="0.25">
      <c r="A8" s="134" t="s">
        <v>160</v>
      </c>
      <c r="B8" s="135" t="s">
        <v>226</v>
      </c>
      <c r="C8" s="136"/>
      <c r="D8" s="137"/>
      <c r="E8" s="138"/>
      <c r="F8" s="139"/>
      <c r="G8" s="139"/>
    </row>
    <row r="9" spans="1:7" x14ac:dyDescent="0.25">
      <c r="A9" s="140"/>
      <c r="B9" s="141" t="s">
        <v>227</v>
      </c>
      <c r="C9" s="142" t="s">
        <v>228</v>
      </c>
      <c r="D9" s="143">
        <v>770</v>
      </c>
      <c r="E9" s="144">
        <v>7635.25</v>
      </c>
      <c r="F9" s="145">
        <f>SUM(E9/C9*100)</f>
        <v>991.8743017485516</v>
      </c>
      <c r="G9" s="146">
        <f>SUM(E9/D9*100)</f>
        <v>991.59090909090912</v>
      </c>
    </row>
    <row r="10" spans="1:7" x14ac:dyDescent="0.25">
      <c r="A10" s="147"/>
      <c r="B10" s="148" t="s">
        <v>229</v>
      </c>
      <c r="C10" s="149">
        <v>1069.78</v>
      </c>
      <c r="D10" s="150">
        <v>770</v>
      </c>
      <c r="E10" s="150">
        <v>7635.25</v>
      </c>
      <c r="F10" s="145">
        <f t="shared" ref="F10:F46" si="0">SUM(E10/C10*100)</f>
        <v>713.72151283441451</v>
      </c>
      <c r="G10" s="146">
        <f t="shared" ref="G10:G46" si="1">SUM(E10/D10*100)</f>
        <v>991.59090909090912</v>
      </c>
    </row>
    <row r="11" spans="1:7" x14ac:dyDescent="0.25">
      <c r="A11" s="151"/>
      <c r="B11" s="152" t="s">
        <v>230</v>
      </c>
      <c r="C11" s="153">
        <f>C9-C10</f>
        <v>-300</v>
      </c>
      <c r="D11" s="153">
        <f t="shared" ref="D11:E11" si="2">D9-D10</f>
        <v>0</v>
      </c>
      <c r="E11" s="153">
        <f t="shared" si="2"/>
        <v>0</v>
      </c>
      <c r="F11" s="145">
        <f t="shared" si="0"/>
        <v>0</v>
      </c>
      <c r="G11" s="146" t="e">
        <f t="shared" si="1"/>
        <v>#DIV/0!</v>
      </c>
    </row>
    <row r="12" spans="1:7" x14ac:dyDescent="0.25">
      <c r="A12" s="154" t="s">
        <v>159</v>
      </c>
      <c r="B12" s="155" t="s">
        <v>231</v>
      </c>
      <c r="C12" s="156"/>
      <c r="D12" s="156"/>
      <c r="E12" s="156"/>
      <c r="F12" s="156"/>
      <c r="G12" s="156"/>
    </row>
    <row r="13" spans="1:7" x14ac:dyDescent="0.25">
      <c r="A13" s="140"/>
      <c r="B13" s="157" t="s">
        <v>227</v>
      </c>
      <c r="C13" s="158">
        <v>52493.35</v>
      </c>
      <c r="D13" s="159">
        <v>107213</v>
      </c>
      <c r="E13" s="159">
        <v>61480.82</v>
      </c>
      <c r="F13" s="145">
        <f t="shared" si="0"/>
        <v>117.12115915635029</v>
      </c>
      <c r="G13" s="146">
        <f t="shared" si="1"/>
        <v>57.34455709662074</v>
      </c>
    </row>
    <row r="14" spans="1:7" x14ac:dyDescent="0.25">
      <c r="A14" s="147"/>
      <c r="B14" s="160" t="s">
        <v>229</v>
      </c>
      <c r="C14" s="161">
        <v>52493.35</v>
      </c>
      <c r="D14" s="162">
        <v>107213</v>
      </c>
      <c r="E14" s="162">
        <v>61480.82</v>
      </c>
      <c r="F14" s="145">
        <f t="shared" si="0"/>
        <v>117.12115915635029</v>
      </c>
      <c r="G14" s="146">
        <f t="shared" si="1"/>
        <v>57.34455709662074</v>
      </c>
    </row>
    <row r="15" spans="1:7" x14ac:dyDescent="0.25">
      <c r="A15" s="151"/>
      <c r="B15" s="163" t="s">
        <v>230</v>
      </c>
      <c r="C15" s="153">
        <f>C13-C14</f>
        <v>0</v>
      </c>
      <c r="D15" s="153">
        <f t="shared" ref="D15:E15" si="3">D13-D14</f>
        <v>0</v>
      </c>
      <c r="E15" s="153">
        <f t="shared" si="3"/>
        <v>0</v>
      </c>
      <c r="F15" s="145" t="e">
        <f t="shared" si="0"/>
        <v>#DIV/0!</v>
      </c>
      <c r="G15" s="146" t="e">
        <f t="shared" si="1"/>
        <v>#DIV/0!</v>
      </c>
    </row>
    <row r="16" spans="1:7" x14ac:dyDescent="0.25">
      <c r="A16" s="154" t="s">
        <v>156</v>
      </c>
      <c r="B16" s="164" t="s">
        <v>232</v>
      </c>
      <c r="C16" s="165"/>
      <c r="D16" s="156"/>
      <c r="E16" s="156"/>
      <c r="F16" s="156"/>
      <c r="G16" s="156"/>
    </row>
    <row r="17" spans="1:7" x14ac:dyDescent="0.25">
      <c r="A17" s="140"/>
      <c r="B17" s="157" t="s">
        <v>227</v>
      </c>
      <c r="C17" s="166">
        <v>1433.4</v>
      </c>
      <c r="D17" s="167">
        <v>2501</v>
      </c>
      <c r="E17" s="167">
        <v>68.400000000000006</v>
      </c>
      <c r="F17" s="145">
        <f t="shared" si="0"/>
        <v>4.7718710757639178</v>
      </c>
      <c r="G17" s="146">
        <f t="shared" si="1"/>
        <v>2.7349060375849663</v>
      </c>
    </row>
    <row r="18" spans="1:7" x14ac:dyDescent="0.25">
      <c r="A18" s="147"/>
      <c r="B18" s="160" t="s">
        <v>229</v>
      </c>
      <c r="C18" s="161">
        <v>1065.3699999999999</v>
      </c>
      <c r="D18" s="162">
        <v>2501</v>
      </c>
      <c r="E18" s="162">
        <v>16.59</v>
      </c>
      <c r="F18" s="145">
        <f t="shared" si="0"/>
        <v>1.5572054779090834</v>
      </c>
      <c r="G18" s="146">
        <f t="shared" si="1"/>
        <v>0.66333466613354652</v>
      </c>
    </row>
    <row r="19" spans="1:7" x14ac:dyDescent="0.25">
      <c r="A19" s="151"/>
      <c r="B19" s="163" t="s">
        <v>230</v>
      </c>
      <c r="C19" s="168">
        <f>C17-C18</f>
        <v>368.0300000000002</v>
      </c>
      <c r="D19" s="168">
        <f t="shared" ref="D19:E19" si="4">D17-D18</f>
        <v>0</v>
      </c>
      <c r="E19" s="168">
        <f t="shared" si="4"/>
        <v>51.81</v>
      </c>
      <c r="F19" s="145">
        <f t="shared" si="0"/>
        <v>14.077656712767975</v>
      </c>
      <c r="G19" s="146" t="e">
        <f t="shared" si="1"/>
        <v>#DIV/0!</v>
      </c>
    </row>
    <row r="20" spans="1:7" x14ac:dyDescent="0.25">
      <c r="A20" s="154" t="s">
        <v>161</v>
      </c>
      <c r="B20" s="164" t="s">
        <v>233</v>
      </c>
      <c r="C20" s="165"/>
      <c r="D20" s="156"/>
      <c r="E20" s="156"/>
      <c r="F20" s="156"/>
      <c r="G20" s="156"/>
    </row>
    <row r="21" spans="1:7" x14ac:dyDescent="0.25">
      <c r="A21" s="140"/>
      <c r="B21" s="157" t="s">
        <v>227</v>
      </c>
      <c r="C21" s="169">
        <v>0</v>
      </c>
      <c r="D21" s="167">
        <v>1350</v>
      </c>
      <c r="E21" s="167">
        <v>0</v>
      </c>
      <c r="F21" s="145" t="e">
        <f t="shared" si="0"/>
        <v>#DIV/0!</v>
      </c>
      <c r="G21" s="146">
        <f t="shared" si="1"/>
        <v>0</v>
      </c>
    </row>
    <row r="22" spans="1:7" x14ac:dyDescent="0.25">
      <c r="A22" s="147"/>
      <c r="B22" s="160" t="s">
        <v>229</v>
      </c>
      <c r="C22" s="162">
        <v>0</v>
      </c>
      <c r="D22" s="162">
        <v>1350</v>
      </c>
      <c r="E22" s="162">
        <v>0</v>
      </c>
      <c r="F22" s="145" t="e">
        <f t="shared" si="0"/>
        <v>#DIV/0!</v>
      </c>
      <c r="G22" s="146">
        <f t="shared" si="1"/>
        <v>0</v>
      </c>
    </row>
    <row r="23" spans="1:7" x14ac:dyDescent="0.25">
      <c r="A23" s="151"/>
      <c r="B23" s="163" t="s">
        <v>230</v>
      </c>
      <c r="C23" s="162">
        <f>C21-C22</f>
        <v>0</v>
      </c>
      <c r="D23" s="162">
        <f>D21-D22</f>
        <v>0</v>
      </c>
      <c r="E23" s="162">
        <f>E21-E22</f>
        <v>0</v>
      </c>
      <c r="F23" s="145" t="e">
        <f t="shared" si="0"/>
        <v>#DIV/0!</v>
      </c>
      <c r="G23" s="146" t="e">
        <f t="shared" si="1"/>
        <v>#DIV/0!</v>
      </c>
    </row>
    <row r="24" spans="1:7" x14ac:dyDescent="0.25">
      <c r="A24" s="154" t="s">
        <v>158</v>
      </c>
      <c r="B24" s="164" t="s">
        <v>234</v>
      </c>
      <c r="C24" s="170"/>
      <c r="D24" s="171"/>
      <c r="E24" s="171"/>
      <c r="F24" s="171"/>
      <c r="G24" s="171"/>
    </row>
    <row r="25" spans="1:7" x14ac:dyDescent="0.25">
      <c r="A25" s="140"/>
      <c r="B25" s="157" t="s">
        <v>227</v>
      </c>
      <c r="C25" s="166">
        <v>2194.7399999999998</v>
      </c>
      <c r="D25" s="167">
        <v>6500</v>
      </c>
      <c r="E25" s="167">
        <v>3022.4</v>
      </c>
      <c r="F25" s="145">
        <f t="shared" si="0"/>
        <v>137.71107283778491</v>
      </c>
      <c r="G25" s="146">
        <f t="shared" si="1"/>
        <v>46.498461538461541</v>
      </c>
    </row>
    <row r="26" spans="1:7" x14ac:dyDescent="0.25">
      <c r="A26" s="147"/>
      <c r="B26" s="160" t="s">
        <v>229</v>
      </c>
      <c r="C26" s="161">
        <v>1944.74</v>
      </c>
      <c r="D26" s="162">
        <v>6500</v>
      </c>
      <c r="E26" s="162">
        <v>2895.4</v>
      </c>
      <c r="F26" s="145">
        <f t="shared" si="0"/>
        <v>148.88365539866513</v>
      </c>
      <c r="G26" s="146">
        <f t="shared" si="1"/>
        <v>44.54461538461539</v>
      </c>
    </row>
    <row r="27" spans="1:7" x14ac:dyDescent="0.25">
      <c r="A27" s="151"/>
      <c r="B27" s="163" t="s">
        <v>230</v>
      </c>
      <c r="C27" s="168">
        <f>C25-C26</f>
        <v>249.99999999999977</v>
      </c>
      <c r="D27" s="168">
        <f t="shared" ref="D27:E27" si="5">D25-D26</f>
        <v>0</v>
      </c>
      <c r="E27" s="168">
        <f t="shared" si="5"/>
        <v>127</v>
      </c>
      <c r="F27" s="145">
        <f t="shared" si="0"/>
        <v>50.800000000000047</v>
      </c>
      <c r="G27" s="146" t="e">
        <f t="shared" si="1"/>
        <v>#DIV/0!</v>
      </c>
    </row>
    <row r="28" spans="1:7" x14ac:dyDescent="0.25">
      <c r="A28" s="154" t="s">
        <v>155</v>
      </c>
      <c r="B28" s="164" t="s">
        <v>214</v>
      </c>
      <c r="C28" s="170"/>
      <c r="D28" s="171"/>
      <c r="E28" s="171"/>
      <c r="F28" s="171"/>
      <c r="G28" s="171"/>
    </row>
    <row r="29" spans="1:7" ht="30" x14ac:dyDescent="0.25">
      <c r="A29" s="140"/>
      <c r="B29" s="172" t="s">
        <v>235</v>
      </c>
      <c r="C29" s="158">
        <v>495066.75</v>
      </c>
      <c r="D29" s="159">
        <v>1111035</v>
      </c>
      <c r="E29" s="159">
        <v>635629.88</v>
      </c>
      <c r="F29" s="145">
        <f t="shared" si="0"/>
        <v>128.39276319809397</v>
      </c>
      <c r="G29" s="146">
        <f t="shared" si="1"/>
        <v>57.21060812665668</v>
      </c>
    </row>
    <row r="30" spans="1:7" ht="30" x14ac:dyDescent="0.25">
      <c r="A30" s="147"/>
      <c r="B30" s="172" t="s">
        <v>236</v>
      </c>
      <c r="C30" s="147" t="s">
        <v>237</v>
      </c>
      <c r="D30" s="161">
        <v>16400</v>
      </c>
      <c r="E30" s="147" t="s">
        <v>238</v>
      </c>
      <c r="F30" s="145">
        <f t="shared" si="0"/>
        <v>171.66240519809071</v>
      </c>
      <c r="G30" s="146">
        <f t="shared" si="1"/>
        <v>19.363414634146341</v>
      </c>
    </row>
    <row r="31" spans="1:7" x14ac:dyDescent="0.25">
      <c r="A31" s="147"/>
      <c r="B31" s="160" t="s">
        <v>229</v>
      </c>
      <c r="C31" s="161">
        <v>496961.21</v>
      </c>
      <c r="D31" s="173">
        <v>1127435</v>
      </c>
      <c r="E31" s="162">
        <v>638369.43999999994</v>
      </c>
      <c r="F31" s="145">
        <f t="shared" si="0"/>
        <v>128.45458099234745</v>
      </c>
      <c r="G31" s="146">
        <f t="shared" si="1"/>
        <v>56.621396355443984</v>
      </c>
    </row>
    <row r="32" spans="1:7" x14ac:dyDescent="0.25">
      <c r="A32" s="174"/>
      <c r="B32" s="175" t="s">
        <v>230</v>
      </c>
      <c r="C32" s="168">
        <f>C29+C30-C31</f>
        <v>-44.550000000046566</v>
      </c>
      <c r="D32" s="168">
        <f t="shared" ref="D32:E32" si="6">D29+D30-D31</f>
        <v>0</v>
      </c>
      <c r="E32" s="168">
        <f t="shared" si="6"/>
        <v>436.04000000003725</v>
      </c>
      <c r="F32" s="145">
        <f t="shared" si="0"/>
        <v>-978.76543209782608</v>
      </c>
      <c r="G32" s="146" t="e">
        <f t="shared" si="1"/>
        <v>#DIV/0!</v>
      </c>
    </row>
    <row r="33" spans="1:7" x14ac:dyDescent="0.25">
      <c r="A33" s="154" t="s">
        <v>165</v>
      </c>
      <c r="B33" s="164" t="s">
        <v>239</v>
      </c>
      <c r="C33" s="170"/>
      <c r="D33" s="171"/>
      <c r="E33" s="171"/>
      <c r="F33" s="171"/>
      <c r="G33" s="171"/>
    </row>
    <row r="34" spans="1:7" x14ac:dyDescent="0.25">
      <c r="A34" s="140"/>
      <c r="B34" s="172" t="s">
        <v>240</v>
      </c>
      <c r="C34" s="158">
        <v>11418.66</v>
      </c>
      <c r="D34" s="159">
        <v>5000</v>
      </c>
      <c r="E34" s="159">
        <v>5493.48</v>
      </c>
      <c r="F34" s="145">
        <f t="shared" si="0"/>
        <v>48.109673114008125</v>
      </c>
      <c r="G34" s="146">
        <f t="shared" si="1"/>
        <v>109.86959999999999</v>
      </c>
    </row>
    <row r="35" spans="1:7" x14ac:dyDescent="0.25">
      <c r="A35" s="147"/>
      <c r="B35" s="160" t="s">
        <v>229</v>
      </c>
      <c r="C35" s="161">
        <v>11891.88</v>
      </c>
      <c r="D35" s="161">
        <v>5000</v>
      </c>
      <c r="E35" s="161">
        <v>5149</v>
      </c>
      <c r="F35" s="145">
        <f t="shared" si="0"/>
        <v>43.298452389361486</v>
      </c>
      <c r="G35" s="146">
        <f t="shared" si="1"/>
        <v>102.98</v>
      </c>
    </row>
    <row r="36" spans="1:7" x14ac:dyDescent="0.25">
      <c r="A36" s="174"/>
      <c r="B36" s="175" t="s">
        <v>230</v>
      </c>
      <c r="C36" s="173">
        <f>C34-C35</f>
        <v>-473.21999999999935</v>
      </c>
      <c r="D36" s="173">
        <f>D34-D35</f>
        <v>0</v>
      </c>
      <c r="E36" s="173">
        <f t="shared" ref="E36" si="7">E34-E35</f>
        <v>344.47999999999956</v>
      </c>
      <c r="F36" s="145">
        <f t="shared" si="0"/>
        <v>-72.794894552216732</v>
      </c>
      <c r="G36" s="146" t="e">
        <f t="shared" si="1"/>
        <v>#DIV/0!</v>
      </c>
    </row>
    <row r="37" spans="1:7" x14ac:dyDescent="0.25">
      <c r="A37" s="154" t="s">
        <v>157</v>
      </c>
      <c r="B37" s="164" t="s">
        <v>241</v>
      </c>
      <c r="C37" s="170"/>
      <c r="D37" s="171"/>
      <c r="E37" s="171"/>
      <c r="F37" s="171"/>
      <c r="G37" s="171"/>
    </row>
    <row r="38" spans="1:7" x14ac:dyDescent="0.25">
      <c r="A38" s="176"/>
      <c r="B38" s="172" t="s">
        <v>240</v>
      </c>
      <c r="C38" s="177">
        <v>1313.8</v>
      </c>
      <c r="D38" s="178">
        <v>1300</v>
      </c>
      <c r="E38" s="178">
        <v>1200</v>
      </c>
      <c r="F38" s="145">
        <f t="shared" si="0"/>
        <v>91.338103212056637</v>
      </c>
      <c r="G38" s="146">
        <f t="shared" si="1"/>
        <v>92.307692307692307</v>
      </c>
    </row>
    <row r="39" spans="1:7" x14ac:dyDescent="0.25">
      <c r="A39" s="179"/>
      <c r="B39" s="160" t="s">
        <v>229</v>
      </c>
      <c r="C39" s="180">
        <v>1167.49</v>
      </c>
      <c r="D39" s="181">
        <v>1300</v>
      </c>
      <c r="E39" s="181">
        <v>968.75</v>
      </c>
      <c r="F39" s="145">
        <f t="shared" si="0"/>
        <v>82.977156121251568</v>
      </c>
      <c r="G39" s="146">
        <f t="shared" si="1"/>
        <v>74.519230769230774</v>
      </c>
    </row>
    <row r="40" spans="1:7" x14ac:dyDescent="0.25">
      <c r="A40" s="179"/>
      <c r="B40" s="175" t="s">
        <v>230</v>
      </c>
      <c r="C40" s="181">
        <f>C38-C39</f>
        <v>146.30999999999995</v>
      </c>
      <c r="D40" s="181">
        <f t="shared" ref="D40:E40" si="8">D38-D39</f>
        <v>0</v>
      </c>
      <c r="E40" s="181">
        <f t="shared" si="8"/>
        <v>231.25</v>
      </c>
      <c r="F40" s="145">
        <f t="shared" si="0"/>
        <v>158.05481511858389</v>
      </c>
      <c r="G40" s="146" t="e">
        <f t="shared" si="1"/>
        <v>#DIV/0!</v>
      </c>
    </row>
    <row r="41" spans="1:7" x14ac:dyDescent="0.25">
      <c r="A41" s="182"/>
      <c r="B41" s="183"/>
      <c r="C41" s="184"/>
      <c r="D41" s="185"/>
      <c r="E41" s="185"/>
      <c r="F41" s="185"/>
      <c r="G41" s="185"/>
    </row>
    <row r="42" spans="1:7" x14ac:dyDescent="0.25">
      <c r="A42" s="186"/>
      <c r="B42" s="187" t="s">
        <v>242</v>
      </c>
      <c r="C42" s="188">
        <f>C9+C13+C17+C21+C25+C29+C30+C34+C38</f>
        <v>566540.39000000013</v>
      </c>
      <c r="D42" s="188">
        <f>D9+D13+D17+D21+D25+D29+D30+D34+D38</f>
        <v>1252069</v>
      </c>
      <c r="E42" s="188">
        <f>E9+E13+E17+E21+E25+E29+E30+E34+E38</f>
        <v>717705.83</v>
      </c>
      <c r="F42" s="145">
        <f t="shared" si="0"/>
        <v>126.68220001048817</v>
      </c>
      <c r="G42" s="146">
        <f t="shared" si="1"/>
        <v>57.321587708025667</v>
      </c>
    </row>
    <row r="43" spans="1:7" x14ac:dyDescent="0.25">
      <c r="A43" s="182"/>
      <c r="B43" s="183" t="s">
        <v>243</v>
      </c>
      <c r="C43" s="189">
        <f>C10+C14+C18+C22+C26+C31+C35+C39</f>
        <v>566593.82000000007</v>
      </c>
      <c r="D43" s="189">
        <f>D10+D14+D18+D22+D26+D31+D35+D39</f>
        <v>1252069</v>
      </c>
      <c r="E43" s="189">
        <f>E10+E14+E18+E22+E26+E31+E35+E39</f>
        <v>716515.25</v>
      </c>
      <c r="F43" s="145">
        <f t="shared" si="0"/>
        <v>126.46012446800073</v>
      </c>
      <c r="G43" s="146">
        <f t="shared" si="1"/>
        <v>57.226498699352831</v>
      </c>
    </row>
    <row r="44" spans="1:7" x14ac:dyDescent="0.25">
      <c r="A44" s="182"/>
      <c r="B44" s="190" t="s">
        <v>244</v>
      </c>
      <c r="C44" s="191">
        <f>C42-C43</f>
        <v>-53.429999999934807</v>
      </c>
      <c r="D44" s="191">
        <f t="shared" ref="D44:E44" si="9">D42-D43</f>
        <v>0</v>
      </c>
      <c r="E44" s="191">
        <f t="shared" si="9"/>
        <v>1190.5799999999581</v>
      </c>
      <c r="F44" s="145">
        <f t="shared" si="0"/>
        <v>-2228.2987085933196</v>
      </c>
      <c r="G44" s="146" t="e">
        <f t="shared" si="1"/>
        <v>#DIV/0!</v>
      </c>
    </row>
    <row r="45" spans="1:7" x14ac:dyDescent="0.25">
      <c r="A45" s="182"/>
      <c r="B45" s="190" t="s">
        <v>245</v>
      </c>
      <c r="C45" s="191">
        <v>19277.259999999998</v>
      </c>
      <c r="D45" s="191">
        <v>0</v>
      </c>
      <c r="E45" s="191">
        <v>20405.009999999998</v>
      </c>
      <c r="F45" s="145">
        <f t="shared" si="0"/>
        <v>105.85015712813959</v>
      </c>
      <c r="G45" s="146" t="e">
        <f t="shared" si="1"/>
        <v>#DIV/0!</v>
      </c>
    </row>
    <row r="46" spans="1:7" x14ac:dyDescent="0.25">
      <c r="A46" s="182"/>
      <c r="B46" s="192" t="s">
        <v>246</v>
      </c>
      <c r="C46" s="189">
        <v>19277.259999999998</v>
      </c>
      <c r="D46" s="191">
        <v>0</v>
      </c>
      <c r="E46" s="189">
        <f>E44+E45</f>
        <v>21595.589999999956</v>
      </c>
      <c r="F46" s="145">
        <f t="shared" si="0"/>
        <v>112.02624231866956</v>
      </c>
      <c r="G46" s="146" t="e">
        <f t="shared" si="1"/>
        <v>#DIV/0!</v>
      </c>
    </row>
  </sheetData>
  <mergeCells count="1"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SAŽETAK</vt:lpstr>
      <vt:lpstr>Račun prihoda i rashoda</vt:lpstr>
      <vt:lpstr>Prihodi i rashodi po izvorima</vt:lpstr>
      <vt:lpstr>Rashodi prema funkcijskoj kl</vt:lpstr>
      <vt:lpstr>POSEBNI DIO</vt:lpstr>
      <vt:lpstr>Kontrolna tablica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Windows korisnik</cp:lastModifiedBy>
  <cp:lastPrinted>2024-07-12T11:45:41Z</cp:lastPrinted>
  <dcterms:created xsi:type="dcterms:W3CDTF">2022-08-12T12:51:27Z</dcterms:created>
  <dcterms:modified xsi:type="dcterms:W3CDTF">2024-07-24T08:31:34Z</dcterms:modified>
</cp:coreProperties>
</file>