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Tajnik\Desktop\"/>
    </mc:Choice>
  </mc:AlternateContent>
  <xr:revisionPtr revIDLastSave="0" documentId="8_{E66AD724-33FC-41A7-9C00-6B4EB7FE7EC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POSEBNI DIO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8" l="1"/>
  <c r="F16" i="8"/>
  <c r="F15" i="8" s="1"/>
  <c r="F14" i="8" s="1"/>
  <c r="F13" i="8" s="1"/>
  <c r="F22" i="8"/>
  <c r="F27" i="8"/>
  <c r="F34" i="8"/>
  <c r="F35" i="8"/>
  <c r="F36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61" i="8"/>
  <c r="F62" i="8"/>
  <c r="F63" i="8"/>
  <c r="F72" i="8"/>
  <c r="F70" i="8" s="1"/>
  <c r="F69" i="8" s="1"/>
  <c r="F68" i="8" s="1"/>
  <c r="F73" i="8"/>
  <c r="F74" i="8"/>
  <c r="F81" i="8"/>
  <c r="F80" i="8" s="1"/>
  <c r="F79" i="8" s="1"/>
  <c r="F84" i="8"/>
  <c r="F85" i="8"/>
  <c r="F89" i="8"/>
  <c r="F87" i="8" s="1"/>
  <c r="F96" i="8"/>
  <c r="F107" i="8"/>
  <c r="F106" i="8" s="1"/>
  <c r="F105" i="8" s="1"/>
  <c r="F95" i="8" s="1"/>
  <c r="F108" i="8"/>
  <c r="F109" i="8"/>
  <c r="F110" i="8"/>
  <c r="F111" i="8"/>
  <c r="F112" i="8"/>
  <c r="F114" i="8"/>
  <c r="F115" i="8"/>
  <c r="F120" i="8"/>
  <c r="F121" i="8"/>
  <c r="F122" i="8"/>
  <c r="F123" i="8"/>
  <c r="F124" i="8"/>
  <c r="F125" i="8"/>
  <c r="F127" i="8"/>
  <c r="F128" i="8"/>
  <c r="F132" i="8"/>
  <c r="F131" i="8" s="1"/>
  <c r="F134" i="8"/>
  <c r="F133" i="8" s="1"/>
  <c r="F135" i="8"/>
  <c r="F139" i="8"/>
  <c r="F140" i="8"/>
  <c r="F138" i="8" s="1"/>
  <c r="F137" i="8" s="1"/>
  <c r="F143" i="8"/>
  <c r="F144" i="8"/>
  <c r="F142" i="8" s="1"/>
  <c r="F141" i="8" s="1"/>
  <c r="F145" i="8"/>
  <c r="F146" i="8"/>
  <c r="F147" i="8"/>
  <c r="F150" i="8"/>
  <c r="F152" i="8"/>
  <c r="F153" i="8"/>
  <c r="F154" i="8"/>
  <c r="F158" i="8"/>
  <c r="F157" i="8" s="1"/>
  <c r="F156" i="8" s="1"/>
  <c r="F155" i="8" s="1"/>
  <c r="F166" i="8"/>
  <c r="F167" i="8"/>
  <c r="F170" i="8"/>
  <c r="F169" i="8" s="1"/>
  <c r="F168" i="8" s="1"/>
  <c r="F172" i="8"/>
  <c r="F171" i="8" s="1"/>
  <c r="F174" i="8"/>
  <c r="F173" i="8" s="1"/>
  <c r="E13" i="3"/>
  <c r="E18" i="3"/>
  <c r="E17" i="3" s="1"/>
  <c r="E19" i="3"/>
  <c r="E21" i="3"/>
  <c r="E24" i="3"/>
  <c r="E29" i="3"/>
  <c r="E28" i="3" s="1"/>
  <c r="G24" i="3"/>
  <c r="G174" i="8"/>
  <c r="G173" i="8" s="1"/>
  <c r="G171" i="8"/>
  <c r="G169" i="8"/>
  <c r="G165" i="8"/>
  <c r="G164" i="8"/>
  <c r="G163" i="8"/>
  <c r="G162" i="8"/>
  <c r="G157" i="8"/>
  <c r="G156" i="8" s="1"/>
  <c r="G155" i="8" s="1"/>
  <c r="E151" i="8"/>
  <c r="G147" i="8"/>
  <c r="G146" i="8"/>
  <c r="E146" i="8"/>
  <c r="G168" i="8" l="1"/>
  <c r="F165" i="8"/>
  <c r="G161" i="8"/>
  <c r="G160" i="8" s="1"/>
  <c r="G159" i="8" s="1"/>
  <c r="F119" i="8"/>
  <c r="F60" i="8"/>
  <c r="F59" i="8" s="1"/>
  <c r="F12" i="8"/>
  <c r="F88" i="8"/>
  <c r="E12" i="3"/>
  <c r="G135" i="8"/>
  <c r="G134" i="8"/>
  <c r="G133" i="8" s="1"/>
  <c r="G131" i="8"/>
  <c r="G129" i="8"/>
  <c r="G119" i="8"/>
  <c r="G111" i="8"/>
  <c r="G106" i="8"/>
  <c r="G114" i="8"/>
  <c r="G115" i="8"/>
  <c r="E115" i="8"/>
  <c r="E114" i="8"/>
  <c r="G97" i="8"/>
  <c r="G96" i="8" s="1"/>
  <c r="G81" i="8"/>
  <c r="G80" i="8" s="1"/>
  <c r="G79" i="8" s="1"/>
  <c r="G85" i="8"/>
  <c r="G84" i="8" s="1"/>
  <c r="G89" i="8"/>
  <c r="G88" i="8" s="1"/>
  <c r="E89" i="8"/>
  <c r="E88" i="8" s="1"/>
  <c r="G26" i="8"/>
  <c r="G21" i="8"/>
  <c r="E26" i="8"/>
  <c r="E174" i="8"/>
  <c r="E173" i="8" s="1"/>
  <c r="E171" i="8"/>
  <c r="E169" i="8"/>
  <c r="G25" i="8" l="1"/>
  <c r="F26" i="8"/>
  <c r="G126" i="8"/>
  <c r="G118" i="8" s="1"/>
  <c r="G117" i="8" s="1"/>
  <c r="G20" i="8"/>
  <c r="G105" i="8"/>
  <c r="G95" i="8" s="1"/>
  <c r="G87" i="8"/>
  <c r="E168" i="8"/>
  <c r="G19" i="8"/>
  <c r="G24" i="8"/>
  <c r="G23" i="8" l="1"/>
  <c r="G18" i="8"/>
  <c r="G56" i="8"/>
  <c r="E85" i="8"/>
  <c r="E84" i="8" s="1"/>
  <c r="G74" i="8"/>
  <c r="G73" i="8" s="1"/>
  <c r="E24" i="8"/>
  <c r="E23" i="8" s="1"/>
  <c r="F23" i="8" s="1"/>
  <c r="E21" i="8"/>
  <c r="E25" i="8"/>
  <c r="F25" i="8" s="1"/>
  <c r="F67" i="3"/>
  <c r="G66" i="3"/>
  <c r="F66" i="3"/>
  <c r="E66" i="3"/>
  <c r="G13" i="3"/>
  <c r="F24" i="8" l="1"/>
  <c r="E19" i="8"/>
  <c r="F21" i="8"/>
  <c r="E20" i="8"/>
  <c r="F20" i="8" s="1"/>
  <c r="E18" i="8" l="1"/>
  <c r="F19" i="8"/>
  <c r="H30" i="1"/>
  <c r="H14" i="1"/>
  <c r="H13" i="1"/>
  <c r="H11" i="1"/>
  <c r="H10" i="1"/>
  <c r="K30" i="1"/>
  <c r="J33" i="1"/>
  <c r="K14" i="1"/>
  <c r="K13" i="1"/>
  <c r="K11" i="1"/>
  <c r="K10" i="1"/>
  <c r="F18" i="8" l="1"/>
  <c r="G10" i="1"/>
  <c r="I10" i="1" s="1"/>
  <c r="F26" i="3"/>
  <c r="F27" i="3"/>
  <c r="F46" i="3"/>
  <c r="F63" i="3"/>
  <c r="F65" i="3"/>
  <c r="F62" i="3"/>
  <c r="F56" i="3"/>
  <c r="F44" i="3"/>
  <c r="F25" i="3"/>
  <c r="F22" i="3"/>
  <c r="C13" i="5"/>
  <c r="F24" i="3" l="1"/>
  <c r="G151" i="8"/>
  <c r="G150" i="8" s="1"/>
  <c r="G145" i="8" s="1"/>
  <c r="G30" i="1" l="1"/>
  <c r="I30" i="1" s="1"/>
  <c r="G14" i="1"/>
  <c r="I14" i="1" s="1"/>
  <c r="G13" i="1"/>
  <c r="I13" i="1" s="1"/>
  <c r="G11" i="1"/>
  <c r="I11" i="1" s="1"/>
  <c r="I9" i="1" s="1"/>
  <c r="I12" i="1" l="1"/>
  <c r="G9" i="1"/>
  <c r="G12" i="1"/>
  <c r="E164" i="8"/>
  <c r="F164" i="8" s="1"/>
  <c r="E163" i="8"/>
  <c r="F163" i="8" s="1"/>
  <c r="E162" i="8"/>
  <c r="F162" i="8" s="1"/>
  <c r="E129" i="8"/>
  <c r="F129" i="8" s="1"/>
  <c r="F126" i="8" s="1"/>
  <c r="F118" i="8" s="1"/>
  <c r="F117" i="8" s="1"/>
  <c r="E78" i="8"/>
  <c r="F78" i="8" s="1"/>
  <c r="F77" i="8" s="1"/>
  <c r="F76" i="8" s="1"/>
  <c r="F67" i="8" s="1"/>
  <c r="F66" i="8" s="1"/>
  <c r="F65" i="8" s="1"/>
  <c r="F161" i="8" l="1"/>
  <c r="F160" i="8" s="1"/>
  <c r="F159" i="8" s="1"/>
  <c r="F94" i="8"/>
  <c r="F93" i="8" s="1"/>
  <c r="F92" i="8" s="1"/>
  <c r="F47" i="3"/>
  <c r="F64" i="3"/>
  <c r="F53" i="3"/>
  <c r="F45" i="3"/>
  <c r="F43" i="3"/>
  <c r="G18" i="3"/>
  <c r="F16" i="3"/>
  <c r="F30" i="3"/>
  <c r="F48" i="3" l="1"/>
  <c r="F49" i="3"/>
  <c r="F54" i="3"/>
  <c r="F14" i="3"/>
  <c r="F13" i="3" s="1"/>
  <c r="F18" i="3"/>
  <c r="F50" i="3"/>
  <c r="F57" i="3"/>
  <c r="F40" i="3"/>
  <c r="F23" i="3"/>
  <c r="F20" i="3"/>
  <c r="F52" i="3"/>
  <c r="F59" i="3"/>
  <c r="F41" i="3"/>
  <c r="C14" i="5" l="1"/>
  <c r="C15" i="5"/>
  <c r="K9" i="1"/>
  <c r="J12" i="1"/>
  <c r="J9" i="1"/>
  <c r="B12" i="5" l="1"/>
  <c r="B11" i="5" s="1"/>
  <c r="C12" i="5"/>
  <c r="C11" i="5" s="1"/>
  <c r="D12" i="5"/>
  <c r="D11" i="5" s="1"/>
  <c r="H12" i="1" l="1"/>
  <c r="K12" i="1"/>
  <c r="H9" i="1"/>
  <c r="K15" i="1" l="1"/>
  <c r="K33" i="1" s="1"/>
  <c r="H15" i="1"/>
  <c r="H33" i="1" s="1"/>
  <c r="E161" i="8"/>
  <c r="E165" i="8"/>
  <c r="G138" i="8"/>
  <c r="G137" i="8" s="1"/>
  <c r="G33" i="8"/>
  <c r="E160" i="8" l="1"/>
  <c r="E159" i="8" s="1"/>
  <c r="I15" i="1"/>
  <c r="I33" i="1" s="1"/>
  <c r="E81" i="8"/>
  <c r="E80" i="8" s="1"/>
  <c r="F12" i="1" l="1"/>
  <c r="F9" i="1"/>
  <c r="E58" i="3"/>
  <c r="F58" i="3"/>
  <c r="G58" i="3"/>
  <c r="E38" i="3"/>
  <c r="F38" i="3"/>
  <c r="G38" i="3"/>
  <c r="E61" i="3"/>
  <c r="E60" i="3" s="1"/>
  <c r="F61" i="3"/>
  <c r="F60" i="3" s="1"/>
  <c r="G61" i="3"/>
  <c r="G60" i="3" s="1"/>
  <c r="E42" i="3"/>
  <c r="F42" i="3"/>
  <c r="G42" i="3"/>
  <c r="E51" i="3"/>
  <c r="F51" i="3"/>
  <c r="G51" i="3"/>
  <c r="E55" i="3"/>
  <c r="F55" i="3"/>
  <c r="G55" i="3"/>
  <c r="G37" i="3" l="1"/>
  <c r="G36" i="3" s="1"/>
  <c r="F37" i="3"/>
  <c r="F36" i="3" s="1"/>
  <c r="E37" i="3"/>
  <c r="E36" i="3" s="1"/>
  <c r="F15" i="1"/>
  <c r="F29" i="3"/>
  <c r="F28" i="3" s="1"/>
  <c r="G29" i="3"/>
  <c r="G28" i="3" s="1"/>
  <c r="F21" i="3"/>
  <c r="G21" i="3"/>
  <c r="F19" i="3"/>
  <c r="G19" i="3"/>
  <c r="F17" i="3"/>
  <c r="G17" i="3"/>
  <c r="G15" i="1" l="1"/>
  <c r="G33" i="1" s="1"/>
  <c r="F12" i="3"/>
  <c r="F11" i="3" s="1"/>
  <c r="G12" i="3"/>
  <c r="G11" i="3" s="1"/>
  <c r="E11" i="3"/>
  <c r="E157" i="8" l="1"/>
  <c r="E156" i="8" s="1"/>
  <c r="E16" i="8" l="1"/>
  <c r="E15" i="8" s="1"/>
  <c r="G16" i="8"/>
  <c r="G15" i="8" s="1"/>
  <c r="E56" i="8"/>
  <c r="F56" i="8" s="1"/>
  <c r="G32" i="8"/>
  <c r="G31" i="8" s="1"/>
  <c r="E33" i="8"/>
  <c r="F33" i="8" s="1"/>
  <c r="E60" i="8"/>
  <c r="E59" i="8" s="1"/>
  <c r="G60" i="8"/>
  <c r="G59" i="8" s="1"/>
  <c r="E70" i="8"/>
  <c r="E69" i="8" s="1"/>
  <c r="G70" i="8"/>
  <c r="G69" i="8" s="1"/>
  <c r="E97" i="8"/>
  <c r="E96" i="8" s="1"/>
  <c r="E106" i="8"/>
  <c r="E111" i="8"/>
  <c r="E131" i="8"/>
  <c r="E126" i="8"/>
  <c r="E119" i="8"/>
  <c r="E118" i="8" s="1"/>
  <c r="E135" i="8"/>
  <c r="E139" i="8"/>
  <c r="G139" i="8"/>
  <c r="E143" i="8"/>
  <c r="G143" i="8"/>
  <c r="E147" i="8"/>
  <c r="E150" i="8"/>
  <c r="E145" i="8" s="1"/>
  <c r="F32" i="8" l="1"/>
  <c r="F31" i="8" s="1"/>
  <c r="E32" i="8"/>
  <c r="E31" i="8" s="1"/>
  <c r="E105" i="8"/>
  <c r="E95" i="8" s="1"/>
  <c r="E138" i="8"/>
  <c r="E58" i="8" l="1"/>
  <c r="E30" i="8" s="1"/>
  <c r="E134" i="8" l="1"/>
  <c r="G68" i="8" l="1"/>
  <c r="E68" i="8"/>
  <c r="E155" i="8" l="1"/>
  <c r="E142" i="8"/>
  <c r="E141" i="8" s="1"/>
  <c r="G142" i="8"/>
  <c r="G141" i="8" s="1"/>
  <c r="G94" i="8" s="1"/>
  <c r="G93" i="8" s="1"/>
  <c r="G92" i="8" s="1"/>
  <c r="E133" i="8"/>
  <c r="E117" i="8"/>
  <c r="E77" i="8"/>
  <c r="G77" i="8"/>
  <c r="G76" i="8" s="1"/>
  <c r="G67" i="8" s="1"/>
  <c r="G66" i="8" s="1"/>
  <c r="G65" i="8" s="1"/>
  <c r="G58" i="8"/>
  <c r="F58" i="8" s="1"/>
  <c r="F30" i="8" s="1"/>
  <c r="F11" i="8" s="1"/>
  <c r="G30" i="8" l="1"/>
  <c r="E76" i="8"/>
  <c r="G29" i="8" l="1"/>
  <c r="E74" i="8"/>
  <c r="E73" i="8" s="1"/>
  <c r="E67" i="8"/>
  <c r="E66" i="8" s="1"/>
  <c r="E137" i="8"/>
  <c r="E94" i="8" s="1"/>
  <c r="E79" i="8"/>
  <c r="E14" i="8"/>
  <c r="E13" i="8" s="1"/>
  <c r="G14" i="8"/>
  <c r="G13" i="8" s="1"/>
  <c r="G12" i="8" s="1"/>
  <c r="E12" i="8" l="1"/>
  <c r="E11" i="8"/>
  <c r="G11" i="8"/>
  <c r="G9" i="8"/>
  <c r="G8" i="8" s="1"/>
  <c r="E65" i="8"/>
  <c r="E29" i="8"/>
  <c r="E9" i="8" s="1"/>
  <c r="F29" i="8" l="1"/>
  <c r="F9" i="8" s="1"/>
  <c r="F8" i="8" s="1"/>
  <c r="E93" i="8"/>
  <c r="E92" i="8" s="1"/>
  <c r="E8" i="8" s="1"/>
  <c r="E87" i="8" l="1"/>
</calcChain>
</file>

<file path=xl/sharedStrings.xml><?xml version="1.0" encoding="utf-8"?>
<sst xmlns="http://schemas.openxmlformats.org/spreadsheetml/2006/main" count="406" uniqueCount="217">
  <si>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</si>
  <si>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</si>
  <si>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</si>
  <si>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</si>
  <si>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</si>
  <si>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</si>
  <si>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</si>
  <si>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</si>
  <si>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</si>
  <si>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</si>
  <si>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</si>
  <si>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</si>
  <si>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</si>
  <si>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</si>
  <si>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</si>
  <si>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</si>
  <si>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</si>
  <si>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</si>
  <si>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</si>
  <si>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</si>
  <si>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</si>
  <si>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</si>
  <si>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</si>
  <si>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</si>
  <si>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</si>
  <si>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</si>
  <si>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</si>
  <si>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</si>
  <si>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</si>
  <si>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</si>
  <si>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</si>
  <si>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</si>
  <si>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</si>
  <si>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NAZIV PROGRAMA</t>
  </si>
  <si>
    <t>A) SAŽETAK RAČUNA PRIHODA I RASHODA</t>
  </si>
  <si>
    <t>B) SAŽETAK RAČUNA FINANCIRANJA</t>
  </si>
  <si>
    <t>UKUPAN DONOS VIŠKA / MANJKA IZ PRETHODNE(IH) GODINE***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</si>
  <si>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</si>
  <si>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Pomoći iz inozemstva i od subjekata unutar općeg proračuna</t>
  </si>
  <si>
    <t>Prihodi iz nadležnog proračuna i od HZZO-a temeljem ugovornih obveza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</si>
  <si>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</si>
  <si>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</si>
  <si>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09 Obrazovanje</t>
  </si>
  <si>
    <t>092 Srednjoškolsko obrazovanje</t>
  </si>
  <si>
    <t>PROGRAM</t>
  </si>
  <si>
    <t>Program 1003</t>
  </si>
  <si>
    <t>Decentralizirana sredstva -SŠ</t>
  </si>
  <si>
    <t>Službena putovanja</t>
  </si>
  <si>
    <t>Naknade za prijevoz, za rad na terenu i odvojeni život</t>
  </si>
  <si>
    <t>Stručno usavršavanje zaposlenika</t>
  </si>
  <si>
    <t>Uredski materijal i ostali materijalni rashodi</t>
  </si>
  <si>
    <t>Energija</t>
  </si>
  <si>
    <t>Sitni inventar i auto gume</t>
  </si>
  <si>
    <t>Službena, radna i zaštitna odjeća i obuća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</si>
  <si>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</si>
  <si>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</si>
  <si>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</si>
  <si>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</si>
  <si>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</si>
  <si>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</si>
  <si>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</si>
  <si>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</si>
  <si>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</si>
  <si>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</si>
  <si>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</si>
  <si>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</si>
  <si>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</si>
  <si>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</si>
  <si>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>Materijal i dijelovi za tekuće i investicijsko održavanje</t>
  </si>
  <si>
    <t>Usluge tekućeg i investicijskog održavanja</t>
  </si>
  <si>
    <t>Tekuće investicijsko održavanje-minimalni standard</t>
  </si>
  <si>
    <t>Program  1001</t>
  </si>
  <si>
    <t>Tekući projekt T100041</t>
  </si>
  <si>
    <t>E-tehničar</t>
  </si>
  <si>
    <t>Glavni program P16</t>
  </si>
  <si>
    <t>Glavni program P64</t>
  </si>
  <si>
    <t>Programi srednjih škola izvan županijskog proračuna</t>
  </si>
  <si>
    <t>Troškovi sudskih postupaka</t>
  </si>
  <si>
    <t>Administrativno, tehničko i stručno osoblje</t>
  </si>
  <si>
    <t>Izvor financiranja 1.1.</t>
  </si>
  <si>
    <t>Plaće za redovan rad</t>
  </si>
  <si>
    <t>Izvor 5.L</t>
  </si>
  <si>
    <t>Pomoći-SŠ</t>
  </si>
  <si>
    <t>Ostali rashodi za zaposlene</t>
  </si>
  <si>
    <t>Doprinosi  za obvezno zdravstveno osiguranje</t>
  </si>
  <si>
    <t>Pomoći -SŠ</t>
  </si>
  <si>
    <t>Izvor financiranja 6.4</t>
  </si>
  <si>
    <t>Donacije-SŠ</t>
  </si>
  <si>
    <t>Tekući projekt T100003</t>
  </si>
  <si>
    <t>Natjecanja</t>
  </si>
  <si>
    <t>Ostale izvanškolske aktivnosti</t>
  </si>
  <si>
    <t>Pomoći- SŠ</t>
  </si>
  <si>
    <t>Oprema škola</t>
  </si>
  <si>
    <t>Uredska oprema i namještaj</t>
  </si>
  <si>
    <t>Knjige</t>
  </si>
  <si>
    <t>Program 1002</t>
  </si>
  <si>
    <t>KAPITALNO ULAGANJE</t>
  </si>
  <si>
    <t>Tekući projekt T100009</t>
  </si>
  <si>
    <t>PROGRAMI SREDNJIH ŠKOLA IZVAN ŽUPANIJSKOG PRORAČUNA</t>
  </si>
  <si>
    <t>Energenti</t>
  </si>
  <si>
    <t>Uređaji, strojevi i oprema za ostale namjena</t>
  </si>
  <si>
    <t>Izvor financiranja 5.S.</t>
  </si>
  <si>
    <t>Izvor financiranja 5.L.</t>
  </si>
  <si>
    <t>EU Pomoći- SŠ</t>
  </si>
  <si>
    <t>Uređaji,strojevi i oprema za ostale namjene</t>
  </si>
  <si>
    <t>Glavni program P17</t>
  </si>
  <si>
    <t>Potrebe iznad minimalnog standarda</t>
  </si>
  <si>
    <t>Program 1001</t>
  </si>
  <si>
    <t>ZBROJ UKUPNO</t>
  </si>
  <si>
    <t>SVI PROGRAMI ŠKOLE</t>
  </si>
  <si>
    <t>SVEUKUPNO</t>
  </si>
  <si>
    <t>ŽUPANIJSKA RIZNICA, SVI GLAVNI PROGRAMI</t>
  </si>
  <si>
    <t>Glavni program P52</t>
  </si>
  <si>
    <t>Projekti i programi EU</t>
  </si>
  <si>
    <t>Tekući projekt T100011</t>
  </si>
  <si>
    <t>Ministarstvo poljoprivrede</t>
  </si>
  <si>
    <t>Naknade građanima i kućanstvima u naravi</t>
  </si>
  <si>
    <t>Prihodi za posebne namjene -SŠ</t>
  </si>
  <si>
    <t xml:space="preserve"> </t>
  </si>
  <si>
    <t>Izvor financiranja 5.Đ.</t>
  </si>
  <si>
    <t>POTICANJE KORIŠTENJA SREDSTAVA IZ FONDOVA EU</t>
  </si>
  <si>
    <t>Minimalni standard u srednjem školstvu i učeničkom domu</t>
  </si>
  <si>
    <t>Izvor financiranja 4.2.</t>
  </si>
  <si>
    <t>Materijal i sirovine</t>
  </si>
  <si>
    <t>Aktivnost A100001</t>
  </si>
  <si>
    <t>Aktivnost A100002</t>
  </si>
  <si>
    <t>Aktivnost A100003</t>
  </si>
  <si>
    <t>Naknade za rad predstavničkih i izvršnih tijela,povjerenstava i slično</t>
  </si>
  <si>
    <t>Tekuće i investicijsko održavanje u školstvu</t>
  </si>
  <si>
    <t>Izvor financiranja 3.4.</t>
  </si>
  <si>
    <t>Vlastiti prihodi-SŠ</t>
  </si>
  <si>
    <t>Tekuće donacije u novcu</t>
  </si>
  <si>
    <t>Izvor financiranja 3.6.</t>
  </si>
  <si>
    <t>Vlastiti prihodi-preneseni višak prihoda-SŠ</t>
  </si>
  <si>
    <t>Izvor financiranja 4.M.</t>
  </si>
  <si>
    <t>Plaće za prekovremeni rad</t>
  </si>
  <si>
    <t>Plaće za posebne uvjete rada</t>
  </si>
  <si>
    <t>Doprinosi za obvezno osiguranje u slučaju nezaposlenosti</t>
  </si>
  <si>
    <t>Obveze za zatezne kamate</t>
  </si>
  <si>
    <t>Tekući projekt T100019</t>
  </si>
  <si>
    <t>Nabava udžbenika za učenike</t>
  </si>
  <si>
    <t>Vlastiti prihodi- SŠ</t>
  </si>
  <si>
    <t>Tekući projekt T100021</t>
  </si>
  <si>
    <t>Regionalni centar kompetentnosti u strukovnom obrazovanju u strojarstvu- Industrija 4.0</t>
  </si>
  <si>
    <t>Tekući projekt T100022</t>
  </si>
  <si>
    <t>Školska sportska društva</t>
  </si>
  <si>
    <t>Naknade građanima i kućanstvima na temelju osiguranja i druge naknade</t>
  </si>
  <si>
    <t>Rashodi za nabavu proizvedene dugotrajne imovine</t>
  </si>
  <si>
    <t>Financijski rashodi</t>
  </si>
  <si>
    <t xml:space="preserve">Ostali rashodi </t>
  </si>
  <si>
    <t>5.L.</t>
  </si>
  <si>
    <t>5.S.</t>
  </si>
  <si>
    <t>Prihodi od imovine</t>
  </si>
  <si>
    <t>3.4.</t>
  </si>
  <si>
    <t>Prihodi od upravnih i administrativnih pristojbi,pristojbi po posebnim propisima i naknada</t>
  </si>
  <si>
    <t>4.M.</t>
  </si>
  <si>
    <t>Prihod za posebne namjene</t>
  </si>
  <si>
    <t>Prihodi od prodaje proizvoda i robe te pruženih usluga, prihodi od donacija te povrati po protestiranim jamstvima</t>
  </si>
  <si>
    <t>4.2.</t>
  </si>
  <si>
    <t>Decentralizirana sredstva- SŠ</t>
  </si>
  <si>
    <t>1.1.</t>
  </si>
  <si>
    <t>5.Đ.</t>
  </si>
  <si>
    <t>6.4.</t>
  </si>
  <si>
    <t>Tekuće donacije-SŠ</t>
  </si>
  <si>
    <t>Vlastiti izvori</t>
  </si>
  <si>
    <t>Rezultat poslovanja</t>
  </si>
  <si>
    <t>3.6.</t>
  </si>
  <si>
    <t>Vlastiti prihodi-preneseni višak prihoda- SŠ</t>
  </si>
  <si>
    <t>Prihodi za posebne namjene</t>
  </si>
  <si>
    <t>Donacije- SŠ</t>
  </si>
  <si>
    <t>Ostali rashodi</t>
  </si>
  <si>
    <t>096 Dodatne usluge u obrazovanju</t>
  </si>
  <si>
    <t>098 Usluge obrazovanja koje nisu drugdje svrstane</t>
  </si>
  <si>
    <t>Tekući projekt T100008</t>
  </si>
  <si>
    <t>Nova školska shema voća i povrća te mlijeka i i mliječnih proizvoda</t>
  </si>
  <si>
    <t>POJAČANI STANDARD U ŠKOLSTVU</t>
  </si>
  <si>
    <t>MINIMALNI STANDARD U SREDNJEM ŠKOLSTVU I UČENIČKOM DOMU</t>
  </si>
  <si>
    <t>EUR</t>
  </si>
  <si>
    <t>Financijski plan za 2023.</t>
  </si>
  <si>
    <t>Povećanje/smanjenje</t>
  </si>
  <si>
    <t>EUR/KN</t>
  </si>
  <si>
    <t>II.rebalans financijskog plana za 2023.</t>
  </si>
  <si>
    <t>KN</t>
  </si>
  <si>
    <t>Pomoći COP- SŠ</t>
  </si>
  <si>
    <t>Pomoći Grada Sv.I.Zelina- SŠ</t>
  </si>
  <si>
    <t>Pomoći temeljem prijenosa EU- SŠ</t>
  </si>
  <si>
    <t>Rashodi za dodatna ulaganja na nefinancijskoj imovini</t>
  </si>
  <si>
    <t>II. REBALANS FINANCIJSKOG PLANA SREDNJE ŠKOLE DRAGUTINA STRAŽIMIRA SVETI IVAN ZELINA, Gundulićeva 2 A
ZA 2023. GODINU</t>
  </si>
  <si>
    <t>II. REBALANS FINANCIJSKOG PLANA SREDNJE ŠKOLE SREDNJE ŠKOLE DRAGUTINA STRAŽIMIRA SVETI IVAN ZELINA, Gundulićeva 2 A
ZA 2023. GODINU</t>
  </si>
  <si>
    <t>Minimalni standard u srednjem školstvu</t>
  </si>
  <si>
    <t>Glavni program P51</t>
  </si>
  <si>
    <t>Kapitalno ulaganje u srednjem školstvu</t>
  </si>
  <si>
    <t>Kapitalni projekt K100018</t>
  </si>
  <si>
    <t>SŠ D.STRAŽIMIRA-izgradnja radionica</t>
  </si>
  <si>
    <t>Dodatna ulaganja na građevinskim objektima</t>
  </si>
  <si>
    <t>Ostale naknade troškova zaposlenima</t>
  </si>
  <si>
    <t>ŠKOLSTVO-OSTALE IZVAN DECENTRALIZIRANE FUKCIJE</t>
  </si>
  <si>
    <t xml:space="preserve">GLAVA </t>
  </si>
  <si>
    <t>SREDNJE ŠKOLSTVO</t>
  </si>
  <si>
    <t>GLAVA</t>
  </si>
  <si>
    <t>Tekući projekt T100040</t>
  </si>
  <si>
    <t>Stručna usavršavanja djelatnika u školstvu</t>
  </si>
  <si>
    <t>Tekući projekt T100016</t>
  </si>
  <si>
    <t>Knjige za školsku knjižnicu</t>
  </si>
  <si>
    <t xml:space="preserve">Knjige </t>
  </si>
  <si>
    <t>Uredski materija i ostali materijalni rashodi</t>
  </si>
  <si>
    <t>Materijal i dijelovi za tek.i invest.održavanje</t>
  </si>
  <si>
    <t>Naknade građanima i kućanstvima</t>
  </si>
  <si>
    <t>Tekući projekt T100001</t>
  </si>
  <si>
    <t>Izvor financiranja 6.4.</t>
  </si>
  <si>
    <t>Pomoći - SŠ</t>
  </si>
  <si>
    <t>Tekući projekt T100023</t>
  </si>
  <si>
    <t>Opskrba besplatnim zalihama menstrualnih higijenskih potrepština</t>
  </si>
  <si>
    <t>Tekući projekt T100006</t>
  </si>
  <si>
    <t>Izvanučionična nastava</t>
  </si>
  <si>
    <t>Povećanje / smanjenje</t>
  </si>
  <si>
    <t>PROGRAMI IZVAN ŽUPANIJSKOG PRORAČUNA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</si>
</sst>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2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4" borderId="1" xfId="0" quotePrefix="1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6" fillId="6" borderId="4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4" fontId="6" fillId="4" borderId="4" xfId="0" applyNumberFormat="1" applyFont="1" applyFill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6" fillId="7" borderId="4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4" fontId="11" fillId="5" borderId="4" xfId="0" applyNumberFormat="1" applyFont="1" applyFill="1" applyBorder="1" applyAlignment="1">
      <alignment horizontal="right"/>
    </xf>
    <xf numFmtId="0" fontId="0" fillId="2" borderId="0" xfId="0" applyFill="1"/>
    <xf numFmtId="0" fontId="3" fillId="2" borderId="3" xfId="0" applyFont="1" applyFill="1" applyBorder="1" applyAlignment="1">
      <alignment horizontal="left" vertical="center" wrapText="1"/>
    </xf>
    <xf numFmtId="0" fontId="1" fillId="0" borderId="0" xfId="0" applyFont="1"/>
    <xf numFmtId="4" fontId="11" fillId="0" borderId="4" xfId="0" applyNumberFormat="1" applyFont="1" applyBorder="1" applyAlignment="1">
      <alignment horizontal="right"/>
    </xf>
    <xf numFmtId="0" fontId="11" fillId="2" borderId="4" xfId="0" applyFont="1" applyFill="1" applyBorder="1" applyAlignment="1">
      <alignment horizontal="left" vertical="center" wrapText="1"/>
    </xf>
    <xf numFmtId="4" fontId="11" fillId="0" borderId="0" xfId="0" applyNumberFormat="1" applyFont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8" borderId="4" xfId="0" applyNumberFormat="1" applyFont="1" applyFill="1" applyBorder="1" applyAlignment="1">
      <alignment horizontal="right"/>
    </xf>
    <xf numFmtId="0" fontId="11" fillId="9" borderId="4" xfId="0" applyFont="1" applyFill="1" applyBorder="1" applyAlignment="1">
      <alignment horizontal="left" vertical="center" wrapText="1"/>
    </xf>
    <xf numFmtId="4" fontId="11" fillId="9" borderId="4" xfId="0" applyNumberFormat="1" applyFont="1" applyFill="1" applyBorder="1" applyAlignment="1">
      <alignment horizontal="right"/>
    </xf>
    <xf numFmtId="0" fontId="17" fillId="9" borderId="0" xfId="0" applyFont="1" applyFill="1"/>
    <xf numFmtId="4" fontId="6" fillId="9" borderId="4" xfId="0" applyNumberFormat="1" applyFont="1" applyFill="1" applyBorder="1" applyAlignment="1">
      <alignment horizontal="right"/>
    </xf>
    <xf numFmtId="0" fontId="0" fillId="9" borderId="0" xfId="0" applyFill="1"/>
    <xf numFmtId="0" fontId="0" fillId="8" borderId="0" xfId="0" applyFill="1"/>
    <xf numFmtId="0" fontId="0" fillId="5" borderId="0" xfId="0" applyFill="1"/>
    <xf numFmtId="0" fontId="1" fillId="8" borderId="0" xfId="0" applyFont="1" applyFill="1"/>
    <xf numFmtId="4" fontId="3" fillId="9" borderId="4" xfId="0" applyNumberFormat="1" applyFont="1" applyFill="1" applyBorder="1" applyAlignment="1">
      <alignment horizontal="right"/>
    </xf>
    <xf numFmtId="0" fontId="1" fillId="5" borderId="0" xfId="0" applyFont="1" applyFill="1"/>
    <xf numFmtId="0" fontId="17" fillId="2" borderId="0" xfId="0" applyFont="1" applyFill="1"/>
    <xf numFmtId="0" fontId="1" fillId="2" borderId="0" xfId="0" applyFont="1" applyFill="1"/>
    <xf numFmtId="4" fontId="9" fillId="2" borderId="3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left" vertical="center" wrapText="1"/>
    </xf>
    <xf numFmtId="0" fontId="10" fillId="2" borderId="0" xfId="0" quotePrefix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 wrapText="1"/>
    </xf>
    <xf numFmtId="0" fontId="6" fillId="4" borderId="3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/>
    </xf>
    <xf numFmtId="0" fontId="11" fillId="7" borderId="3" xfId="0" applyFont="1" applyFill="1" applyBorder="1" applyAlignment="1">
      <alignment vertical="center" wrapText="1"/>
    </xf>
    <xf numFmtId="0" fontId="11" fillId="9" borderId="3" xfId="0" applyFont="1" applyFill="1" applyBorder="1" applyAlignment="1">
      <alignment horizontal="left" vertical="center" wrapText="1"/>
    </xf>
    <xf numFmtId="0" fontId="9" fillId="9" borderId="3" xfId="0" quotePrefix="1" applyFont="1" applyFill="1" applyBorder="1" applyAlignment="1">
      <alignment horizontal="left" vertical="center"/>
    </xf>
    <xf numFmtId="0" fontId="9" fillId="9" borderId="3" xfId="0" quotePrefix="1" applyFont="1" applyFill="1" applyBorder="1" applyAlignment="1">
      <alignment horizontal="left" vertical="center" wrapText="1"/>
    </xf>
    <xf numFmtId="0" fontId="11" fillId="9" borderId="3" xfId="0" quotePrefix="1" applyFont="1" applyFill="1" applyBorder="1" applyAlignment="1">
      <alignment horizontal="left" vertical="center"/>
    </xf>
    <xf numFmtId="0" fontId="18" fillId="9" borderId="3" xfId="0" quotePrefix="1" applyFont="1" applyFill="1" applyBorder="1" applyAlignment="1">
      <alignment horizontal="left" vertical="center"/>
    </xf>
    <xf numFmtId="0" fontId="11" fillId="9" borderId="3" xfId="0" quotePrefix="1" applyFont="1" applyFill="1" applyBorder="1" applyAlignment="1">
      <alignment horizontal="left" vertical="center" wrapText="1"/>
    </xf>
    <xf numFmtId="0" fontId="11" fillId="9" borderId="3" xfId="0" applyFont="1" applyFill="1" applyBorder="1" applyAlignment="1">
      <alignment vertical="center" wrapText="1"/>
    </xf>
    <xf numFmtId="0" fontId="11" fillId="7" borderId="3" xfId="0" quotePrefix="1" applyFont="1" applyFill="1" applyBorder="1" applyAlignment="1">
      <alignment horizontal="left" vertical="center"/>
    </xf>
    <xf numFmtId="0" fontId="11" fillId="7" borderId="3" xfId="0" quotePrefix="1" applyFont="1" applyFill="1" applyBorder="1" applyAlignment="1">
      <alignment horizontal="left" vertical="center" wrapText="1"/>
    </xf>
    <xf numFmtId="4" fontId="6" fillId="7" borderId="3" xfId="0" applyNumberFormat="1" applyFont="1" applyFill="1" applyBorder="1" applyAlignment="1">
      <alignment horizontal="right"/>
    </xf>
    <xf numFmtId="4" fontId="6" fillId="9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0" fontId="11" fillId="2" borderId="3" xfId="0" quotePrefix="1" applyFont="1" applyFill="1" applyBorder="1" applyAlignment="1">
      <alignment horizontal="left" vertical="center" wrapText="1"/>
    </xf>
    <xf numFmtId="0" fontId="19" fillId="0" borderId="3" xfId="0" applyFont="1" applyBorder="1" applyAlignment="1">
      <alignment wrapText="1"/>
    </xf>
    <xf numFmtId="0" fontId="11" fillId="2" borderId="3" xfId="0" applyFont="1" applyFill="1" applyBorder="1" applyAlignment="1">
      <alignment horizontal="left" vertical="center"/>
    </xf>
    <xf numFmtId="4" fontId="6" fillId="4" borderId="1" xfId="0" quotePrefix="1" applyNumberFormat="1" applyFont="1" applyFill="1" applyBorder="1" applyAlignment="1">
      <alignment horizontal="right"/>
    </xf>
    <xf numFmtId="4" fontId="3" fillId="7" borderId="4" xfId="0" applyNumberFormat="1" applyFont="1" applyFill="1" applyBorder="1" applyAlignment="1">
      <alignment horizontal="right"/>
    </xf>
    <xf numFmtId="4" fontId="6" fillId="0" borderId="7" xfId="0" quotePrefix="1" applyNumberFormat="1" applyFont="1" applyBorder="1" applyAlignment="1">
      <alignment horizontal="right"/>
    </xf>
    <xf numFmtId="4" fontId="6" fillId="0" borderId="5" xfId="0" quotePrefix="1" applyNumberFormat="1" applyFont="1" applyBorder="1" applyAlignment="1">
      <alignment horizontal="right"/>
    </xf>
    <xf numFmtId="4" fontId="6" fillId="2" borderId="7" xfId="0" quotePrefix="1" applyNumberFormat="1" applyFont="1" applyFill="1" applyBorder="1" applyAlignment="1">
      <alignment horizontal="right"/>
    </xf>
    <xf numFmtId="4" fontId="6" fillId="2" borderId="5" xfId="0" quotePrefix="1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4" fontId="6" fillId="2" borderId="4" xfId="0" applyNumberFormat="1" applyFont="1" applyFill="1" applyBorder="1"/>
    <xf numFmtId="0" fontId="1" fillId="0" borderId="5" xfId="0" applyFont="1" applyBorder="1" applyAlignment="1">
      <alignment horizontal="right" vertical="center"/>
    </xf>
    <xf numFmtId="3" fontId="6" fillId="4" borderId="3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164" fontId="9" fillId="2" borderId="3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left" vertical="center" wrapText="1"/>
    </xf>
    <xf numFmtId="2" fontId="20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11" fillId="8" borderId="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" fontId="9" fillId="0" borderId="4" xfId="0" applyNumberFormat="1" applyFont="1" applyBorder="1" applyAlignment="1">
      <alignment horizontal="right"/>
    </xf>
    <xf numFmtId="4" fontId="9" fillId="2" borderId="4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4" fontId="11" fillId="7" borderId="4" xfId="0" applyNumberFormat="1" applyFont="1" applyFill="1" applyBorder="1" applyAlignment="1">
      <alignment horizontal="right"/>
    </xf>
    <xf numFmtId="4" fontId="11" fillId="6" borderId="3" xfId="0" applyNumberFormat="1" applyFont="1" applyFill="1" applyBorder="1" applyAlignment="1">
      <alignment horizontal="right"/>
    </xf>
    <xf numFmtId="4" fontId="9" fillId="5" borderId="4" xfId="0" applyNumberFormat="1" applyFont="1" applyFill="1" applyBorder="1" applyAlignment="1">
      <alignment horizontal="right"/>
    </xf>
    <xf numFmtId="4" fontId="11" fillId="6" borderId="4" xfId="0" applyNumberFormat="1" applyFont="1" applyFill="1" applyBorder="1" applyAlignment="1">
      <alignment horizontal="right"/>
    </xf>
    <xf numFmtId="4" fontId="11" fillId="9" borderId="4" xfId="0" applyNumberFormat="1" applyFont="1" applyFill="1" applyBorder="1" applyAlignment="1">
      <alignment horizontal="right" vertical="center"/>
    </xf>
    <xf numFmtId="4" fontId="11" fillId="5" borderId="4" xfId="0" applyNumberFormat="1" applyFont="1" applyFill="1" applyBorder="1" applyAlignment="1">
      <alignment horizontal="right" vertical="center"/>
    </xf>
    <xf numFmtId="4" fontId="11" fillId="8" borderId="4" xfId="0" applyNumberFormat="1" applyFont="1" applyFill="1" applyBorder="1" applyAlignment="1">
      <alignment horizontal="right" vertical="center"/>
    </xf>
    <xf numFmtId="4" fontId="11" fillId="2" borderId="4" xfId="0" applyNumberFormat="1" applyFont="1" applyFill="1" applyBorder="1" applyAlignment="1">
      <alignment horizontal="right" vertical="center"/>
    </xf>
    <xf numFmtId="4" fontId="9" fillId="2" borderId="4" xfId="0" applyNumberFormat="1" applyFont="1" applyFill="1" applyBorder="1" applyAlignment="1">
      <alignment horizontal="right" vertical="center"/>
    </xf>
    <xf numFmtId="4" fontId="11" fillId="2" borderId="3" xfId="0" applyNumberFormat="1" applyFont="1" applyFill="1" applyBorder="1" applyAlignment="1">
      <alignment horizontal="right"/>
    </xf>
    <xf numFmtId="4" fontId="11" fillId="3" borderId="4" xfId="0" applyNumberFormat="1" applyFont="1" applyFill="1" applyBorder="1" applyAlignment="1">
      <alignment horizontal="right"/>
    </xf>
    <xf numFmtId="4" fontId="11" fillId="10" borderId="4" xfId="0" applyNumberFormat="1" applyFont="1" applyFill="1" applyBorder="1" applyAlignment="1">
      <alignment horizontal="right"/>
    </xf>
    <xf numFmtId="0" fontId="21" fillId="0" borderId="2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11" fillId="0" borderId="1" xfId="0" quotePrefix="1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19" fillId="8" borderId="2" xfId="0" applyFont="1" applyFill="1" applyBorder="1" applyAlignment="1">
      <alignment horizontal="left" vertical="center" wrapText="1"/>
    </xf>
    <xf numFmtId="0" fontId="19" fillId="8" borderId="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19" fillId="5" borderId="2" xfId="0" applyFont="1" applyFill="1" applyBorder="1" applyAlignment="1">
      <alignment horizontal="left" vertical="center" wrapText="1"/>
    </xf>
    <xf numFmtId="0" fontId="19" fillId="5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21" fillId="7" borderId="2" xfId="0" applyFont="1" applyFill="1" applyBorder="1" applyAlignment="1">
      <alignment horizontal="left" vertical="center" wrapText="1"/>
    </xf>
    <xf numFmtId="0" fontId="21" fillId="7" borderId="4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left" vertical="center" wrapText="1"/>
    </xf>
    <xf numFmtId="0" fontId="21" fillId="9" borderId="4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9" fillId="9" borderId="2" xfId="0" applyFont="1" applyFill="1" applyBorder="1" applyAlignment="1">
      <alignment horizontal="left" vertical="center" wrapText="1"/>
    </xf>
    <xf numFmtId="0" fontId="9" fillId="9" borderId="4" xfId="0" applyFont="1" applyFill="1" applyBorder="1" applyAlignment="1">
      <alignment horizontal="left" vertical="center" wrapText="1"/>
    </xf>
    <xf numFmtId="0" fontId="21" fillId="8" borderId="2" xfId="0" applyFont="1" applyFill="1" applyBorder="1" applyAlignment="1">
      <alignment horizontal="left" vertical="center" wrapText="1"/>
    </xf>
    <xf numFmtId="0" fontId="21" fillId="8" borderId="4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21" fillId="6" borderId="2" xfId="0" applyFont="1" applyFill="1" applyBorder="1" applyAlignment="1">
      <alignment horizontal="left" vertical="center" wrapText="1"/>
    </xf>
    <xf numFmtId="0" fontId="21" fillId="6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9" fillId="6" borderId="2" xfId="0" applyFont="1" applyFill="1" applyBorder="1" applyAlignment="1">
      <alignment horizontal="left" vertical="center" wrapText="1"/>
    </xf>
    <xf numFmtId="0" fontId="19" fillId="6" borderId="4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2" xfId="0" applyFont="1" applyFill="1" applyBorder="1" applyAlignment="1">
      <alignment horizontal="left" vertical="center" wrapText="1"/>
    </xf>
    <xf numFmtId="0" fontId="11" fillId="8" borderId="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9" fillId="7" borderId="2" xfId="0" applyFont="1" applyFill="1" applyBorder="1" applyAlignment="1">
      <alignment horizontal="left" vertical="center" wrapText="1"/>
    </xf>
    <xf numFmtId="0" fontId="19" fillId="7" borderId="4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topLeftCell="A16" workbookViewId="0">
      <selection activeCell="J31" sqref="J31"/>
    </sheetView>
  </sheetViews>
  <sheetFormatPr defaultRowHeight="15" x14ac:dyDescent="0.25"/>
  <cols>
    <col min="5" max="5" width="21.7109375" customWidth="1"/>
    <col min="6" max="6" width="15.42578125" customWidth="1"/>
    <col min="7" max="7" width="16.28515625" customWidth="1"/>
    <col min="8" max="8" width="14.42578125" customWidth="1"/>
    <col min="9" max="9" width="15.28515625" customWidth="1"/>
    <col min="10" max="10" width="16" customWidth="1"/>
    <col min="11" max="11" width="16.7109375" customWidth="1"/>
  </cols>
  <sheetData>
    <row r="1" spans="1:11" ht="42" customHeight="1" x14ac:dyDescent="0.25">
      <c r="A1" s="149" t="s">
        <v>187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5.75" x14ac:dyDescent="0.25">
      <c r="A3" s="149" t="s">
        <v>29</v>
      </c>
      <c r="B3" s="149"/>
      <c r="C3" s="149"/>
      <c r="D3" s="149"/>
      <c r="E3" s="149"/>
      <c r="F3" s="149"/>
      <c r="G3" s="149"/>
      <c r="H3" s="149"/>
      <c r="I3" s="149"/>
      <c r="J3" s="149"/>
      <c r="K3" s="151"/>
    </row>
    <row r="4" spans="1:11" ht="18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6"/>
    </row>
    <row r="5" spans="1:11" ht="18" customHeight="1" x14ac:dyDescent="0.25">
      <c r="A5" s="149" t="s">
        <v>34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</row>
    <row r="6" spans="1:11" ht="18" x14ac:dyDescent="0.25">
      <c r="A6" s="1"/>
      <c r="B6" s="2"/>
      <c r="C6" s="2"/>
      <c r="D6" s="2"/>
      <c r="E6" s="7"/>
      <c r="F6" s="8"/>
      <c r="G6" s="8"/>
      <c r="H6" s="8"/>
      <c r="I6" s="8"/>
      <c r="J6" s="8"/>
      <c r="K6" s="98" t="s">
        <v>180</v>
      </c>
    </row>
    <row r="7" spans="1:11" ht="30" customHeight="1" x14ac:dyDescent="0.25">
      <c r="A7" s="20"/>
      <c r="B7" s="21"/>
      <c r="C7" s="21"/>
      <c r="D7" s="22"/>
      <c r="E7" s="23"/>
      <c r="F7" s="158" t="s">
        <v>178</v>
      </c>
      <c r="G7" s="159"/>
      <c r="H7" s="160" t="s">
        <v>179</v>
      </c>
      <c r="I7" s="161"/>
      <c r="J7" s="160" t="s">
        <v>181</v>
      </c>
      <c r="K7" s="161"/>
    </row>
    <row r="8" spans="1:11" ht="15.75" customHeight="1" x14ac:dyDescent="0.25">
      <c r="A8" s="20"/>
      <c r="B8" s="21"/>
      <c r="C8" s="21"/>
      <c r="D8" s="22"/>
      <c r="E8" s="23"/>
      <c r="F8" s="101" t="s">
        <v>177</v>
      </c>
      <c r="G8" s="102" t="s">
        <v>182</v>
      </c>
      <c r="H8" s="4" t="s">
        <v>177</v>
      </c>
      <c r="I8" s="103" t="s">
        <v>182</v>
      </c>
      <c r="J8" s="4" t="s">
        <v>177</v>
      </c>
      <c r="K8" s="103" t="s">
        <v>182</v>
      </c>
    </row>
    <row r="9" spans="1:11" x14ac:dyDescent="0.25">
      <c r="A9" s="152" t="s">
        <v>0</v>
      </c>
      <c r="B9" s="153"/>
      <c r="C9" s="153"/>
      <c r="D9" s="153"/>
      <c r="E9" s="154"/>
      <c r="F9" s="82">
        <f>F10+F11</f>
        <v>1070621.1100000001</v>
      </c>
      <c r="G9" s="82">
        <f>G10+G11</f>
        <v>8066594.7532950016</v>
      </c>
      <c r="H9" s="82">
        <f t="shared" ref="H9:I9" si="0">H10+H11</f>
        <v>1687</v>
      </c>
      <c r="I9" s="82">
        <f t="shared" si="0"/>
        <v>12710.701499999501</v>
      </c>
      <c r="J9" s="82">
        <f>J10+J11</f>
        <v>1072308.1100000001</v>
      </c>
      <c r="K9" s="82">
        <f>K10+K11</f>
        <v>8079305.4547950011</v>
      </c>
    </row>
    <row r="10" spans="1:11" x14ac:dyDescent="0.25">
      <c r="A10" s="155" t="s">
        <v>1</v>
      </c>
      <c r="B10" s="148"/>
      <c r="C10" s="148"/>
      <c r="D10" s="148"/>
      <c r="E10" s="156"/>
      <c r="F10" s="81">
        <v>1070621.1100000001</v>
      </c>
      <c r="G10" s="93">
        <f>F10*7.5345</f>
        <v>8066594.7532950016</v>
      </c>
      <c r="H10" s="81">
        <f>J10-F10</f>
        <v>1687</v>
      </c>
      <c r="I10" s="93">
        <f>K10-G10</f>
        <v>12710.701499999501</v>
      </c>
      <c r="J10" s="93">
        <v>1072308.1100000001</v>
      </c>
      <c r="K10" s="93">
        <f>J10*7.5345</f>
        <v>8079305.4547950011</v>
      </c>
    </row>
    <row r="11" spans="1:11" x14ac:dyDescent="0.25">
      <c r="A11" s="157" t="s">
        <v>2</v>
      </c>
      <c r="B11" s="156"/>
      <c r="C11" s="156"/>
      <c r="D11" s="156"/>
      <c r="E11" s="156"/>
      <c r="F11" s="81">
        <v>0</v>
      </c>
      <c r="G11" s="93">
        <f>F11*7.5345</f>
        <v>0</v>
      </c>
      <c r="H11" s="81">
        <f>J11-F11</f>
        <v>0</v>
      </c>
      <c r="I11" s="93">
        <f>K11-G11</f>
        <v>0</v>
      </c>
      <c r="J11" s="93">
        <v>0</v>
      </c>
      <c r="K11" s="93">
        <f>J11*7.5345</f>
        <v>0</v>
      </c>
    </row>
    <row r="12" spans="1:11" x14ac:dyDescent="0.25">
      <c r="A12" s="27" t="s">
        <v>3</v>
      </c>
      <c r="B12" s="28"/>
      <c r="C12" s="28"/>
      <c r="D12" s="28"/>
      <c r="E12" s="28"/>
      <c r="F12" s="82">
        <f>F13+F14</f>
        <v>1070621.1100000001</v>
      </c>
      <c r="G12" s="82">
        <f>G13+G14</f>
        <v>8066594.7532950006</v>
      </c>
      <c r="H12" s="82">
        <f t="shared" ref="H12:K12" si="1">H13+H14</f>
        <v>1687.0000000000002</v>
      </c>
      <c r="I12" s="82">
        <f t="shared" si="1"/>
        <v>12710.701499999874</v>
      </c>
      <c r="J12" s="82">
        <f>J13+J14</f>
        <v>1072308.1100000001</v>
      </c>
      <c r="K12" s="82">
        <f t="shared" si="1"/>
        <v>8079305.4547950011</v>
      </c>
    </row>
    <row r="13" spans="1:11" x14ac:dyDescent="0.25">
      <c r="A13" s="147" t="s">
        <v>4</v>
      </c>
      <c r="B13" s="148"/>
      <c r="C13" s="148"/>
      <c r="D13" s="148"/>
      <c r="E13" s="148"/>
      <c r="F13" s="81">
        <v>1068656.81</v>
      </c>
      <c r="G13" s="93">
        <f>F13*7.5345</f>
        <v>8051794.7349450011</v>
      </c>
      <c r="H13" s="81">
        <f>J13-F13</f>
        <v>1387</v>
      </c>
      <c r="I13" s="93">
        <f>K13-G13</f>
        <v>10450.351499999873</v>
      </c>
      <c r="J13" s="93">
        <v>1070043.81</v>
      </c>
      <c r="K13" s="93">
        <f>J13*7.5345</f>
        <v>8062245.086445001</v>
      </c>
    </row>
    <row r="14" spans="1:11" x14ac:dyDescent="0.25">
      <c r="A14" s="157" t="s">
        <v>5</v>
      </c>
      <c r="B14" s="156"/>
      <c r="C14" s="156"/>
      <c r="D14" s="156"/>
      <c r="E14" s="156"/>
      <c r="F14" s="81">
        <v>1964.3</v>
      </c>
      <c r="G14" s="93">
        <f>F14*7.5345</f>
        <v>14800.01835</v>
      </c>
      <c r="H14" s="81">
        <f>J14-F14</f>
        <v>300.00000000000023</v>
      </c>
      <c r="I14" s="93">
        <f>K14-G14</f>
        <v>2260.3500000000004</v>
      </c>
      <c r="J14" s="93">
        <v>2264.3000000000002</v>
      </c>
      <c r="K14" s="93">
        <f>J14*7.5345</f>
        <v>17060.368350000001</v>
      </c>
    </row>
    <row r="15" spans="1:11" x14ac:dyDescent="0.25">
      <c r="A15" s="164" t="s">
        <v>6</v>
      </c>
      <c r="B15" s="153"/>
      <c r="C15" s="153"/>
      <c r="D15" s="153"/>
      <c r="E15" s="153"/>
      <c r="F15" s="82">
        <f>F9-F12</f>
        <v>0</v>
      </c>
      <c r="G15" s="82">
        <f t="shared" ref="G15" si="2">F15/7.5345</f>
        <v>0</v>
      </c>
      <c r="H15" s="82">
        <f t="shared" ref="H15:K15" si="3">H9-H12</f>
        <v>0</v>
      </c>
      <c r="I15" s="82">
        <f t="shared" ref="I15" si="4">H15/7.5345</f>
        <v>0</v>
      </c>
      <c r="J15" s="82">
        <v>0</v>
      </c>
      <c r="K15" s="82">
        <f t="shared" si="3"/>
        <v>0</v>
      </c>
    </row>
    <row r="16" spans="1:11" ht="18" x14ac:dyDescent="0.25">
      <c r="A16" s="5"/>
      <c r="B16" s="9"/>
      <c r="C16" s="9"/>
      <c r="D16" s="9"/>
      <c r="E16" s="9"/>
      <c r="F16" s="9"/>
      <c r="G16" s="9"/>
      <c r="H16" s="9"/>
      <c r="I16" s="9"/>
      <c r="J16" s="3"/>
      <c r="K16" s="3"/>
    </row>
    <row r="17" spans="1:11" ht="18" customHeight="1" x14ac:dyDescent="0.25">
      <c r="A17" s="149" t="s">
        <v>35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</row>
    <row r="18" spans="1:11" ht="18" x14ac:dyDescent="0.25">
      <c r="A18" s="5"/>
      <c r="B18" s="9"/>
      <c r="C18" s="9"/>
      <c r="D18" s="9"/>
      <c r="E18" s="9"/>
      <c r="F18" s="9"/>
      <c r="G18" s="9"/>
      <c r="H18" s="9"/>
      <c r="I18" s="9"/>
      <c r="J18" s="3"/>
      <c r="K18" s="3"/>
    </row>
    <row r="19" spans="1:11" ht="24.75" customHeight="1" x14ac:dyDescent="0.25">
      <c r="A19" s="20"/>
      <c r="B19" s="21"/>
      <c r="C19" s="21"/>
      <c r="D19" s="22"/>
      <c r="E19" s="23"/>
      <c r="F19" s="160" t="s">
        <v>178</v>
      </c>
      <c r="G19" s="161"/>
      <c r="H19" s="160" t="s">
        <v>179</v>
      </c>
      <c r="I19" s="161"/>
      <c r="J19" s="160" t="s">
        <v>181</v>
      </c>
      <c r="K19" s="161"/>
    </row>
    <row r="20" spans="1:11" ht="18" customHeight="1" x14ac:dyDescent="0.25">
      <c r="A20" s="20"/>
      <c r="B20" s="21"/>
      <c r="C20" s="21"/>
      <c r="D20" s="22"/>
      <c r="E20" s="23"/>
      <c r="F20" s="4" t="s">
        <v>177</v>
      </c>
      <c r="G20" s="103" t="s">
        <v>182</v>
      </c>
      <c r="H20" s="4" t="s">
        <v>177</v>
      </c>
      <c r="I20" s="103" t="s">
        <v>182</v>
      </c>
      <c r="J20" s="4" t="s">
        <v>177</v>
      </c>
      <c r="K20" s="103" t="s">
        <v>182</v>
      </c>
    </row>
    <row r="21" spans="1:11" ht="15.75" customHeight="1" x14ac:dyDescent="0.25">
      <c r="A21" s="155" t="s">
        <v>8</v>
      </c>
      <c r="B21" s="162"/>
      <c r="C21" s="162"/>
      <c r="D21" s="162"/>
      <c r="E21" s="163"/>
      <c r="F21" s="25"/>
      <c r="G21" s="25"/>
      <c r="H21" s="25"/>
      <c r="I21" s="25"/>
      <c r="J21" s="25"/>
      <c r="K21" s="25"/>
    </row>
    <row r="22" spans="1:11" x14ac:dyDescent="0.25">
      <c r="A22" s="155" t="s">
        <v>9</v>
      </c>
      <c r="B22" s="148"/>
      <c r="C22" s="148"/>
      <c r="D22" s="148"/>
      <c r="E22" s="148"/>
      <c r="F22" s="25"/>
      <c r="G22" s="25"/>
      <c r="H22" s="25"/>
      <c r="I22" s="25"/>
      <c r="J22" s="25"/>
      <c r="K22" s="25"/>
    </row>
    <row r="23" spans="1:11" x14ac:dyDescent="0.25">
      <c r="A23" s="164" t="s">
        <v>10</v>
      </c>
      <c r="B23" s="153"/>
      <c r="C23" s="153"/>
      <c r="D23" s="153"/>
      <c r="E23" s="153"/>
      <c r="F23" s="24">
        <v>0</v>
      </c>
      <c r="G23" s="24"/>
      <c r="H23" s="24">
        <v>0</v>
      </c>
      <c r="I23" s="24"/>
      <c r="J23" s="24">
        <v>0</v>
      </c>
      <c r="K23" s="24">
        <v>0</v>
      </c>
    </row>
    <row r="24" spans="1:11" ht="18" x14ac:dyDescent="0.25">
      <c r="A24" s="17"/>
      <c r="B24" s="9"/>
      <c r="C24" s="9"/>
      <c r="D24" s="9"/>
      <c r="E24" s="9"/>
      <c r="F24" s="9"/>
      <c r="G24" s="9"/>
      <c r="H24" s="9"/>
      <c r="I24" s="9"/>
      <c r="J24" s="3"/>
      <c r="K24" s="3"/>
    </row>
    <row r="25" spans="1:11" ht="18" customHeight="1" x14ac:dyDescent="0.25">
      <c r="A25" s="149" t="s">
        <v>40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</row>
    <row r="26" spans="1:11" ht="18" x14ac:dyDescent="0.25">
      <c r="A26" s="17"/>
      <c r="B26" s="9"/>
      <c r="C26" s="9"/>
      <c r="D26" s="9"/>
      <c r="E26" s="9"/>
      <c r="F26" s="9"/>
      <c r="G26" s="9"/>
      <c r="H26" s="9"/>
      <c r="I26" s="9"/>
      <c r="J26" s="3"/>
      <c r="K26" s="3"/>
    </row>
    <row r="27" spans="1:11" ht="22.5" customHeight="1" x14ac:dyDescent="0.25">
      <c r="A27" s="20"/>
      <c r="B27" s="21"/>
      <c r="C27" s="21"/>
      <c r="D27" s="22"/>
      <c r="E27" s="23"/>
      <c r="F27" s="160" t="s">
        <v>178</v>
      </c>
      <c r="G27" s="161"/>
      <c r="H27" s="160" t="s">
        <v>179</v>
      </c>
      <c r="I27" s="161"/>
      <c r="J27" s="160" t="s">
        <v>181</v>
      </c>
      <c r="K27" s="161"/>
    </row>
    <row r="28" spans="1:11" ht="16.5" customHeight="1" x14ac:dyDescent="0.25">
      <c r="A28" s="20"/>
      <c r="B28" s="21"/>
      <c r="C28" s="21"/>
      <c r="D28" s="22"/>
      <c r="E28" s="23"/>
      <c r="F28" s="4" t="s">
        <v>177</v>
      </c>
      <c r="G28" s="103" t="s">
        <v>182</v>
      </c>
      <c r="H28" s="4" t="s">
        <v>177</v>
      </c>
      <c r="I28" s="103" t="s">
        <v>182</v>
      </c>
      <c r="J28" s="4" t="s">
        <v>177</v>
      </c>
      <c r="K28" s="103" t="s">
        <v>182</v>
      </c>
    </row>
    <row r="29" spans="1:11" ht="25.15" customHeight="1" x14ac:dyDescent="0.25">
      <c r="A29" s="167" t="s">
        <v>36</v>
      </c>
      <c r="B29" s="168"/>
      <c r="C29" s="168"/>
      <c r="D29" s="168"/>
      <c r="E29" s="169"/>
      <c r="F29" s="87"/>
      <c r="G29" s="87"/>
      <c r="H29" s="87"/>
      <c r="I29" s="87"/>
      <c r="J29" s="26"/>
      <c r="K29" s="99"/>
    </row>
    <row r="30" spans="1:11" ht="30" customHeight="1" x14ac:dyDescent="0.25">
      <c r="A30" s="170" t="s">
        <v>7</v>
      </c>
      <c r="B30" s="171"/>
      <c r="C30" s="171"/>
      <c r="D30" s="171"/>
      <c r="E30" s="172"/>
      <c r="F30" s="83">
        <v>1327.23</v>
      </c>
      <c r="G30" s="83">
        <f>F30*7.5345</f>
        <v>10000.014435000001</v>
      </c>
      <c r="H30" s="83">
        <f>J30-F30</f>
        <v>0</v>
      </c>
      <c r="I30" s="83">
        <f>K30-G30</f>
        <v>0</v>
      </c>
      <c r="J30" s="83">
        <v>1327.23</v>
      </c>
      <c r="K30" s="100">
        <f>J30*7.5345</f>
        <v>10000.014435000001</v>
      </c>
    </row>
    <row r="31" spans="1:11" x14ac:dyDescent="0.25">
      <c r="G31" s="89"/>
      <c r="I31" s="91"/>
    </row>
    <row r="32" spans="1:11" x14ac:dyDescent="0.25">
      <c r="G32" s="90"/>
      <c r="I32" s="92"/>
    </row>
    <row r="33" spans="1:11" x14ac:dyDescent="0.25">
      <c r="A33" s="147" t="s">
        <v>11</v>
      </c>
      <c r="B33" s="148"/>
      <c r="C33" s="148"/>
      <c r="D33" s="148"/>
      <c r="E33" s="148"/>
      <c r="F33" s="81">
        <v>1327.23</v>
      </c>
      <c r="G33" s="81">
        <f t="shared" ref="G33:K33" si="5">G15+G23+G30</f>
        <v>10000.014435000001</v>
      </c>
      <c r="H33" s="81">
        <f t="shared" si="5"/>
        <v>0</v>
      </c>
      <c r="I33" s="81">
        <f t="shared" si="5"/>
        <v>0</v>
      </c>
      <c r="J33" s="81">
        <f t="shared" si="5"/>
        <v>1327.23</v>
      </c>
      <c r="K33" s="81">
        <f t="shared" si="5"/>
        <v>10000.014435000001</v>
      </c>
    </row>
    <row r="34" spans="1:11" ht="11.25" customHeight="1" x14ac:dyDescent="0.25">
      <c r="A34" s="13"/>
      <c r="B34" s="14"/>
      <c r="C34" s="14"/>
      <c r="D34" s="14"/>
      <c r="E34" s="14"/>
      <c r="F34" s="15"/>
      <c r="G34" s="15"/>
      <c r="H34" s="15"/>
      <c r="I34" s="15"/>
      <c r="J34" s="15"/>
      <c r="K34" s="15"/>
    </row>
    <row r="35" spans="1:11" ht="29.25" customHeight="1" x14ac:dyDescent="0.25">
      <c r="A35" s="165" t="s">
        <v>41</v>
      </c>
      <c r="B35" s="166"/>
      <c r="C35" s="166"/>
      <c r="D35" s="166"/>
      <c r="E35" s="166"/>
      <c r="F35" s="166"/>
      <c r="G35" s="166"/>
      <c r="H35" s="166"/>
      <c r="I35" s="166"/>
      <c r="J35" s="166"/>
      <c r="K35" s="166"/>
    </row>
    <row r="36" spans="1:11" ht="8.25" customHeight="1" x14ac:dyDescent="0.25"/>
    <row r="37" spans="1:11" ht="8.25" customHeight="1" x14ac:dyDescent="0.25"/>
    <row r="38" spans="1:11" ht="29.25" customHeight="1" x14ac:dyDescent="0.25">
      <c r="A38" s="165" t="s">
        <v>37</v>
      </c>
      <c r="B38" s="166"/>
      <c r="C38" s="166"/>
      <c r="D38" s="166"/>
      <c r="E38" s="166"/>
      <c r="F38" s="166"/>
      <c r="G38" s="166"/>
      <c r="H38" s="166"/>
      <c r="I38" s="166"/>
      <c r="J38" s="166"/>
      <c r="K38" s="166"/>
    </row>
  </sheetData>
  <mergeCells count="28">
    <mergeCell ref="F19:G19"/>
    <mergeCell ref="H19:I19"/>
    <mergeCell ref="J19:K19"/>
    <mergeCell ref="F27:G27"/>
    <mergeCell ref="H27:I27"/>
    <mergeCell ref="J27:K27"/>
    <mergeCell ref="A38:K38"/>
    <mergeCell ref="A25:K25"/>
    <mergeCell ref="A35:K35"/>
    <mergeCell ref="A33:E33"/>
    <mergeCell ref="A29:E29"/>
    <mergeCell ref="A30:E30"/>
    <mergeCell ref="A21:E21"/>
    <mergeCell ref="A22:E22"/>
    <mergeCell ref="A23:E23"/>
    <mergeCell ref="A14:E14"/>
    <mergeCell ref="A15:E15"/>
    <mergeCell ref="A13:E13"/>
    <mergeCell ref="A5:K5"/>
    <mergeCell ref="A17:K17"/>
    <mergeCell ref="A1:K1"/>
    <mergeCell ref="A3:K3"/>
    <mergeCell ref="A9:E9"/>
    <mergeCell ref="A10:E10"/>
    <mergeCell ref="A11:E11"/>
    <mergeCell ref="F7:G7"/>
    <mergeCell ref="H7:I7"/>
    <mergeCell ref="J7:K7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7"/>
  <sheetViews>
    <sheetView topLeftCell="A37" workbookViewId="0">
      <selection activeCell="E11" sqref="E1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33.28515625" customWidth="1"/>
    <col min="5" max="5" width="18.42578125" customWidth="1"/>
    <col min="6" max="6" width="11.42578125" customWidth="1"/>
    <col min="7" max="7" width="19.140625" customWidth="1"/>
  </cols>
  <sheetData>
    <row r="1" spans="1:7" ht="42" customHeight="1" x14ac:dyDescent="0.25">
      <c r="A1" s="149" t="s">
        <v>188</v>
      </c>
      <c r="B1" s="149"/>
      <c r="C1" s="149"/>
      <c r="D1" s="149"/>
      <c r="E1" s="149"/>
      <c r="F1" s="149"/>
      <c r="G1" s="149"/>
    </row>
    <row r="2" spans="1:7" ht="18" customHeight="1" x14ac:dyDescent="0.25">
      <c r="A2" s="5"/>
      <c r="B2" s="5"/>
      <c r="C2" s="5"/>
      <c r="D2" s="5"/>
      <c r="E2" s="5"/>
      <c r="F2" s="5"/>
      <c r="G2" s="5"/>
    </row>
    <row r="3" spans="1:7" ht="15.75" x14ac:dyDescent="0.25">
      <c r="A3" s="149" t="s">
        <v>29</v>
      </c>
      <c r="B3" s="149"/>
      <c r="C3" s="149"/>
      <c r="D3" s="149"/>
      <c r="E3" s="149"/>
      <c r="F3" s="151"/>
      <c r="G3" s="151"/>
    </row>
    <row r="4" spans="1:7" ht="18" x14ac:dyDescent="0.25">
      <c r="A4" s="5"/>
      <c r="B4" s="5"/>
      <c r="C4" s="5"/>
      <c r="D4" s="5"/>
      <c r="E4" s="5"/>
      <c r="F4" s="6"/>
      <c r="G4" s="6"/>
    </row>
    <row r="5" spans="1:7" ht="18" customHeight="1" x14ac:dyDescent="0.25">
      <c r="A5" s="149" t="s">
        <v>13</v>
      </c>
      <c r="B5" s="150"/>
      <c r="C5" s="150"/>
      <c r="D5" s="150"/>
      <c r="E5" s="150"/>
      <c r="F5" s="150"/>
      <c r="G5" s="150"/>
    </row>
    <row r="6" spans="1:7" ht="18" x14ac:dyDescent="0.25">
      <c r="A6" s="5"/>
      <c r="B6" s="5"/>
      <c r="C6" s="5"/>
      <c r="D6" s="5"/>
      <c r="E6" s="5"/>
      <c r="F6" s="6"/>
      <c r="G6" s="6"/>
    </row>
    <row r="7" spans="1:7" ht="15.75" x14ac:dyDescent="0.25">
      <c r="A7" s="149" t="s">
        <v>1</v>
      </c>
      <c r="B7" s="173"/>
      <c r="C7" s="173"/>
      <c r="D7" s="173"/>
      <c r="E7" s="173"/>
      <c r="F7" s="173"/>
      <c r="G7" s="173"/>
    </row>
    <row r="8" spans="1:7" ht="15.75" x14ac:dyDescent="0.25">
      <c r="A8" s="94"/>
      <c r="B8" s="96"/>
      <c r="C8" s="96"/>
      <c r="D8" s="96"/>
      <c r="E8" s="96"/>
      <c r="F8" s="96"/>
      <c r="G8" s="96"/>
    </row>
    <row r="9" spans="1:7" ht="18" x14ac:dyDescent="0.25">
      <c r="A9" s="5"/>
      <c r="B9" s="5"/>
      <c r="C9" s="5"/>
      <c r="D9" s="5"/>
      <c r="E9" s="5"/>
      <c r="F9" s="6"/>
      <c r="G9" s="32" t="s">
        <v>177</v>
      </c>
    </row>
    <row r="10" spans="1:7" ht="39" customHeight="1" x14ac:dyDescent="0.25">
      <c r="A10" s="66" t="s">
        <v>14</v>
      </c>
      <c r="B10" s="16" t="s">
        <v>15</v>
      </c>
      <c r="C10" s="16" t="s">
        <v>16</v>
      </c>
      <c r="D10" s="16" t="s">
        <v>12</v>
      </c>
      <c r="E10" s="66" t="s">
        <v>178</v>
      </c>
      <c r="F10" s="66" t="s">
        <v>179</v>
      </c>
      <c r="G10" s="66" t="s">
        <v>181</v>
      </c>
    </row>
    <row r="11" spans="1:7" x14ac:dyDescent="0.25">
      <c r="A11" s="66"/>
      <c r="B11" s="16"/>
      <c r="C11" s="16"/>
      <c r="D11" s="16" t="s">
        <v>110</v>
      </c>
      <c r="E11" s="33">
        <f>E12+E28</f>
        <v>1070621.1072280842</v>
      </c>
      <c r="F11" s="33">
        <f t="shared" ref="F11:G11" si="0">F12+F28</f>
        <v>1686.9999999999973</v>
      </c>
      <c r="G11" s="33">
        <f t="shared" si="0"/>
        <v>1072308.1072280842</v>
      </c>
    </row>
    <row r="12" spans="1:7" ht="15.75" customHeight="1" x14ac:dyDescent="0.25">
      <c r="A12" s="67">
        <v>6</v>
      </c>
      <c r="B12" s="67"/>
      <c r="C12" s="67"/>
      <c r="D12" s="67" t="s">
        <v>17</v>
      </c>
      <c r="E12" s="38">
        <f t="shared" ref="E12:G12" si="1">E13+E17+E19+E21+E24</f>
        <v>1069293.8772280843</v>
      </c>
      <c r="F12" s="38">
        <f t="shared" si="1"/>
        <v>1686.9999999999973</v>
      </c>
      <c r="G12" s="38">
        <f t="shared" si="1"/>
        <v>1070980.8772280843</v>
      </c>
    </row>
    <row r="13" spans="1:7" ht="42" customHeight="1" x14ac:dyDescent="0.25">
      <c r="A13" s="70"/>
      <c r="B13" s="70">
        <v>63</v>
      </c>
      <c r="C13" s="70"/>
      <c r="D13" s="70" t="s">
        <v>38</v>
      </c>
      <c r="E13" s="52">
        <f>E14+E15+E16</f>
        <v>964032.12000000011</v>
      </c>
      <c r="F13" s="52">
        <f t="shared" ref="F13:G13" si="2">F14+F15+F16</f>
        <v>0</v>
      </c>
      <c r="G13" s="52">
        <f t="shared" si="2"/>
        <v>964032.12000000011</v>
      </c>
    </row>
    <row r="14" spans="1:7" x14ac:dyDescent="0.25">
      <c r="A14" s="10"/>
      <c r="B14" s="12"/>
      <c r="C14" s="12" t="s">
        <v>150</v>
      </c>
      <c r="D14" s="104" t="s">
        <v>183</v>
      </c>
      <c r="E14" s="36">
        <v>912535.67</v>
      </c>
      <c r="F14" s="36">
        <f>G14-E14</f>
        <v>0</v>
      </c>
      <c r="G14" s="36">
        <v>912535.67</v>
      </c>
    </row>
    <row r="15" spans="1:7" x14ac:dyDescent="0.25">
      <c r="A15" s="10"/>
      <c r="B15" s="12"/>
      <c r="C15" s="12" t="s">
        <v>150</v>
      </c>
      <c r="D15" s="104" t="s">
        <v>184</v>
      </c>
      <c r="E15" s="36">
        <v>19908.419999999998</v>
      </c>
      <c r="F15" s="36"/>
      <c r="G15" s="36">
        <v>19908.419999999998</v>
      </c>
    </row>
    <row r="16" spans="1:7" x14ac:dyDescent="0.25">
      <c r="A16" s="10"/>
      <c r="B16" s="12"/>
      <c r="C16" s="12" t="s">
        <v>151</v>
      </c>
      <c r="D16" s="104" t="s">
        <v>185</v>
      </c>
      <c r="E16" s="36">
        <v>31588.03</v>
      </c>
      <c r="F16" s="36">
        <f>G16-E16</f>
        <v>0</v>
      </c>
      <c r="G16" s="36">
        <v>31588.03</v>
      </c>
    </row>
    <row r="17" spans="1:7" x14ac:dyDescent="0.25">
      <c r="A17" s="73"/>
      <c r="B17" s="73">
        <v>64</v>
      </c>
      <c r="C17" s="74"/>
      <c r="D17" s="73" t="s">
        <v>152</v>
      </c>
      <c r="E17" s="52">
        <f t="shared" ref="E17:G17" si="3">E18</f>
        <v>1.3272280841462605</v>
      </c>
      <c r="F17" s="52">
        <f t="shared" si="3"/>
        <v>0</v>
      </c>
      <c r="G17" s="52">
        <f t="shared" si="3"/>
        <v>1.3272280841462605</v>
      </c>
    </row>
    <row r="18" spans="1:7" x14ac:dyDescent="0.25">
      <c r="A18" s="11"/>
      <c r="B18" s="11"/>
      <c r="C18" s="11" t="s">
        <v>153</v>
      </c>
      <c r="D18" s="11" t="s">
        <v>141</v>
      </c>
      <c r="E18" s="36">
        <f>10/7.5345</f>
        <v>1.3272280841462605</v>
      </c>
      <c r="F18" s="36">
        <f>G18-E18</f>
        <v>0</v>
      </c>
      <c r="G18" s="36">
        <f t="shared" ref="G18" si="4">10/7.5345</f>
        <v>1.3272280841462605</v>
      </c>
    </row>
    <row r="19" spans="1:7" ht="66.75" customHeight="1" x14ac:dyDescent="0.25">
      <c r="A19" s="73"/>
      <c r="B19" s="73">
        <v>65</v>
      </c>
      <c r="C19" s="74"/>
      <c r="D19" s="75" t="s">
        <v>154</v>
      </c>
      <c r="E19" s="52">
        <f t="shared" ref="E19:G19" si="5">E20</f>
        <v>3981.68</v>
      </c>
      <c r="F19" s="52">
        <f t="shared" si="5"/>
        <v>0</v>
      </c>
      <c r="G19" s="52">
        <f t="shared" si="5"/>
        <v>3981.68</v>
      </c>
    </row>
    <row r="20" spans="1:7" x14ac:dyDescent="0.25">
      <c r="A20" s="11"/>
      <c r="B20" s="11"/>
      <c r="C20" s="11" t="s">
        <v>155</v>
      </c>
      <c r="D20" s="11" t="s">
        <v>156</v>
      </c>
      <c r="E20" s="36">
        <v>3981.68</v>
      </c>
      <c r="F20" s="36">
        <f>G20-E20</f>
        <v>0</v>
      </c>
      <c r="G20" s="36">
        <v>3981.68</v>
      </c>
    </row>
    <row r="21" spans="1:7" ht="66" customHeight="1" x14ac:dyDescent="0.25">
      <c r="A21" s="73"/>
      <c r="B21" s="73">
        <v>66</v>
      </c>
      <c r="C21" s="73"/>
      <c r="D21" s="75" t="s">
        <v>157</v>
      </c>
      <c r="E21" s="52">
        <f t="shared" ref="E21:G21" si="6">E22+E23</f>
        <v>3556.9700000000003</v>
      </c>
      <c r="F21" s="52">
        <f t="shared" si="6"/>
        <v>0</v>
      </c>
      <c r="G21" s="52">
        <f t="shared" si="6"/>
        <v>3556.9700000000003</v>
      </c>
    </row>
    <row r="22" spans="1:7" x14ac:dyDescent="0.25">
      <c r="A22" s="11"/>
      <c r="B22" s="11"/>
      <c r="C22" s="11" t="s">
        <v>153</v>
      </c>
      <c r="D22" s="11" t="s">
        <v>141</v>
      </c>
      <c r="E22" s="36">
        <v>2760.63</v>
      </c>
      <c r="F22" s="36">
        <f>G22-E22</f>
        <v>0</v>
      </c>
      <c r="G22" s="36">
        <v>2760.63</v>
      </c>
    </row>
    <row r="23" spans="1:7" x14ac:dyDescent="0.25">
      <c r="A23" s="11"/>
      <c r="B23" s="11"/>
      <c r="C23" s="11" t="s">
        <v>162</v>
      </c>
      <c r="D23" s="11" t="s">
        <v>163</v>
      </c>
      <c r="E23" s="36">
        <v>796.34</v>
      </c>
      <c r="F23" s="36">
        <f>G23-E23</f>
        <v>0</v>
      </c>
      <c r="G23" s="36">
        <v>796.34</v>
      </c>
    </row>
    <row r="24" spans="1:7" ht="51" customHeight="1" x14ac:dyDescent="0.25">
      <c r="A24" s="73"/>
      <c r="B24" s="73">
        <v>67</v>
      </c>
      <c r="C24" s="73"/>
      <c r="D24" s="75" t="s">
        <v>39</v>
      </c>
      <c r="E24" s="52">
        <f t="shared" ref="E24:G24" si="7">E25+E26+E27</f>
        <v>97721.78</v>
      </c>
      <c r="F24" s="52">
        <f t="shared" si="7"/>
        <v>1686.9999999999973</v>
      </c>
      <c r="G24" s="52">
        <f t="shared" si="7"/>
        <v>99408.78</v>
      </c>
    </row>
    <row r="25" spans="1:7" x14ac:dyDescent="0.25">
      <c r="A25" s="11"/>
      <c r="B25" s="11"/>
      <c r="C25" s="11" t="s">
        <v>161</v>
      </c>
      <c r="D25" s="11" t="s">
        <v>115</v>
      </c>
      <c r="E25" s="36">
        <v>0</v>
      </c>
      <c r="F25" s="36">
        <f>G25-E25</f>
        <v>0</v>
      </c>
      <c r="G25" s="36">
        <v>0</v>
      </c>
    </row>
    <row r="26" spans="1:7" x14ac:dyDescent="0.25">
      <c r="A26" s="11"/>
      <c r="B26" s="11"/>
      <c r="C26" s="11" t="s">
        <v>158</v>
      </c>
      <c r="D26" s="11" t="s">
        <v>159</v>
      </c>
      <c r="E26" s="36">
        <v>97202.44</v>
      </c>
      <c r="F26" s="36">
        <f t="shared" ref="F26:F27" si="8">G26-E26</f>
        <v>-3967.4400000000023</v>
      </c>
      <c r="G26" s="36">
        <v>93235</v>
      </c>
    </row>
    <row r="27" spans="1:7" x14ac:dyDescent="0.25">
      <c r="A27" s="11"/>
      <c r="B27" s="11"/>
      <c r="C27" s="11" t="s">
        <v>160</v>
      </c>
      <c r="D27" s="11" t="s">
        <v>18</v>
      </c>
      <c r="E27" s="36">
        <v>519.34</v>
      </c>
      <c r="F27" s="36">
        <f t="shared" si="8"/>
        <v>5654.44</v>
      </c>
      <c r="G27" s="36">
        <v>6173.78</v>
      </c>
    </row>
    <row r="28" spans="1:7" x14ac:dyDescent="0.25">
      <c r="A28" s="67">
        <v>9</v>
      </c>
      <c r="B28" s="67"/>
      <c r="C28" s="77"/>
      <c r="D28" s="78" t="s">
        <v>164</v>
      </c>
      <c r="E28" s="79">
        <f t="shared" ref="E28:G28" si="9">E29</f>
        <v>1327.23</v>
      </c>
      <c r="F28" s="79">
        <f t="shared" si="9"/>
        <v>0</v>
      </c>
      <c r="G28" s="79">
        <f t="shared" si="9"/>
        <v>1327.23</v>
      </c>
    </row>
    <row r="29" spans="1:7" x14ac:dyDescent="0.25">
      <c r="A29" s="70"/>
      <c r="B29" s="70">
        <v>92</v>
      </c>
      <c r="C29" s="73"/>
      <c r="D29" s="75" t="s">
        <v>165</v>
      </c>
      <c r="E29" s="80">
        <f t="shared" ref="E29:G29" si="10">E30</f>
        <v>1327.23</v>
      </c>
      <c r="F29" s="80">
        <f t="shared" si="10"/>
        <v>0</v>
      </c>
      <c r="G29" s="80">
        <f t="shared" si="10"/>
        <v>1327.23</v>
      </c>
    </row>
    <row r="30" spans="1:7" ht="25.5" x14ac:dyDescent="0.25">
      <c r="A30" s="12"/>
      <c r="B30" s="12"/>
      <c r="C30" s="11" t="s">
        <v>166</v>
      </c>
      <c r="D30" s="31" t="s">
        <v>167</v>
      </c>
      <c r="E30" s="36">
        <v>1327.23</v>
      </c>
      <c r="F30" s="36">
        <f>G30-E30</f>
        <v>0</v>
      </c>
      <c r="G30" s="36">
        <v>1327.23</v>
      </c>
    </row>
    <row r="31" spans="1:7" x14ac:dyDescent="0.25">
      <c r="A31" s="62"/>
      <c r="B31" s="62"/>
      <c r="C31" s="63"/>
      <c r="D31" s="63"/>
      <c r="E31" s="64"/>
      <c r="F31" s="64"/>
      <c r="G31" s="65"/>
    </row>
    <row r="33" spans="1:7" ht="15.75" customHeight="1" x14ac:dyDescent="0.25">
      <c r="A33" s="149" t="s">
        <v>19</v>
      </c>
      <c r="B33" s="149"/>
      <c r="C33" s="149"/>
      <c r="D33" s="149"/>
      <c r="E33" s="149"/>
      <c r="F33" s="149"/>
      <c r="G33" s="149"/>
    </row>
    <row r="34" spans="1:7" ht="18" x14ac:dyDescent="0.25">
      <c r="A34" s="5"/>
      <c r="B34" s="5"/>
      <c r="C34" s="5"/>
      <c r="D34" s="5"/>
      <c r="E34" s="5"/>
      <c r="F34" s="6"/>
      <c r="G34" s="6"/>
    </row>
    <row r="35" spans="1:7" ht="40.5" customHeight="1" x14ac:dyDescent="0.25">
      <c r="A35" s="66" t="s">
        <v>14</v>
      </c>
      <c r="B35" s="16" t="s">
        <v>15</v>
      </c>
      <c r="C35" s="16" t="s">
        <v>16</v>
      </c>
      <c r="D35" s="16" t="s">
        <v>20</v>
      </c>
      <c r="E35" s="66" t="s">
        <v>178</v>
      </c>
      <c r="F35" s="66" t="s">
        <v>179</v>
      </c>
      <c r="G35" s="66" t="s">
        <v>181</v>
      </c>
    </row>
    <row r="36" spans="1:7" x14ac:dyDescent="0.25">
      <c r="A36" s="66"/>
      <c r="B36" s="16"/>
      <c r="C36" s="16"/>
      <c r="D36" s="16" t="s">
        <v>110</v>
      </c>
      <c r="E36" s="33">
        <f t="shared" ref="E36:G36" si="11">E37+E60</f>
        <v>1070621.1100000001</v>
      </c>
      <c r="F36" s="33">
        <f t="shared" si="11"/>
        <v>1686.9999999999973</v>
      </c>
      <c r="G36" s="33">
        <f t="shared" si="11"/>
        <v>1072308.1100000001</v>
      </c>
    </row>
    <row r="37" spans="1:7" ht="15.75" customHeight="1" x14ac:dyDescent="0.25">
      <c r="A37" s="67">
        <v>3</v>
      </c>
      <c r="B37" s="67"/>
      <c r="C37" s="67"/>
      <c r="D37" s="67" t="s">
        <v>21</v>
      </c>
      <c r="E37" s="38">
        <f t="shared" ref="E37:G37" si="12">E38+E42+E51+E55+E58</f>
        <v>1068656.81</v>
      </c>
      <c r="F37" s="38">
        <f t="shared" si="12"/>
        <v>1386.9999999999973</v>
      </c>
      <c r="G37" s="38">
        <f t="shared" si="12"/>
        <v>1070043.81</v>
      </c>
    </row>
    <row r="38" spans="1:7" ht="15.75" customHeight="1" x14ac:dyDescent="0.25">
      <c r="A38" s="70"/>
      <c r="B38" s="70">
        <v>31</v>
      </c>
      <c r="C38" s="70"/>
      <c r="D38" s="70" t="s">
        <v>22</v>
      </c>
      <c r="E38" s="52">
        <f t="shared" ref="E38:G38" si="13">E39+E40+E41</f>
        <v>925542.5</v>
      </c>
      <c r="F38" s="52">
        <f t="shared" si="13"/>
        <v>0</v>
      </c>
      <c r="G38" s="52">
        <f t="shared" si="13"/>
        <v>925542.5</v>
      </c>
    </row>
    <row r="39" spans="1:7" x14ac:dyDescent="0.25">
      <c r="A39" s="11"/>
      <c r="B39" s="11"/>
      <c r="C39" s="11" t="s">
        <v>160</v>
      </c>
      <c r="D39" s="11" t="s">
        <v>18</v>
      </c>
      <c r="E39" s="36">
        <v>0</v>
      </c>
      <c r="F39" s="36">
        <v>0</v>
      </c>
      <c r="G39" s="36">
        <v>0</v>
      </c>
    </row>
    <row r="40" spans="1:7" x14ac:dyDescent="0.25">
      <c r="A40" s="11"/>
      <c r="B40" s="11"/>
      <c r="C40" s="11" t="s">
        <v>150</v>
      </c>
      <c r="D40" s="11" t="s">
        <v>91</v>
      </c>
      <c r="E40" s="36">
        <v>899927</v>
      </c>
      <c r="F40" s="36">
        <f t="shared" ref="F40:F41" si="14">G40-E40</f>
        <v>0</v>
      </c>
      <c r="G40" s="36">
        <v>899927</v>
      </c>
    </row>
    <row r="41" spans="1:7" x14ac:dyDescent="0.25">
      <c r="A41" s="11"/>
      <c r="B41" s="11"/>
      <c r="C41" s="11" t="s">
        <v>151</v>
      </c>
      <c r="D41" s="11" t="s">
        <v>103</v>
      </c>
      <c r="E41" s="36">
        <v>25615.5</v>
      </c>
      <c r="F41" s="36">
        <f t="shared" si="14"/>
        <v>0</v>
      </c>
      <c r="G41" s="36">
        <v>25615.5</v>
      </c>
    </row>
    <row r="42" spans="1:7" x14ac:dyDescent="0.25">
      <c r="A42" s="73"/>
      <c r="B42" s="73">
        <v>32</v>
      </c>
      <c r="C42" s="74"/>
      <c r="D42" s="73" t="s">
        <v>32</v>
      </c>
      <c r="E42" s="52">
        <f t="shared" ref="E42:G42" si="15">SUM(E43:E50)</f>
        <v>119887.82</v>
      </c>
      <c r="F42" s="52">
        <f t="shared" si="15"/>
        <v>1418.9999999999973</v>
      </c>
      <c r="G42" s="52">
        <f t="shared" si="15"/>
        <v>121306.82</v>
      </c>
    </row>
    <row r="43" spans="1:7" x14ac:dyDescent="0.25">
      <c r="A43" s="11"/>
      <c r="B43" s="11"/>
      <c r="C43" s="11" t="s">
        <v>160</v>
      </c>
      <c r="D43" s="11" t="s">
        <v>18</v>
      </c>
      <c r="E43" s="36">
        <v>519.34</v>
      </c>
      <c r="F43" s="36">
        <f>G43-E43</f>
        <v>5354.44</v>
      </c>
      <c r="G43" s="36">
        <v>5873.78</v>
      </c>
    </row>
    <row r="44" spans="1:7" x14ac:dyDescent="0.25">
      <c r="A44" s="11"/>
      <c r="B44" s="19"/>
      <c r="C44" s="11" t="s">
        <v>153</v>
      </c>
      <c r="D44" s="11" t="s">
        <v>141</v>
      </c>
      <c r="E44" s="36">
        <v>2124.89</v>
      </c>
      <c r="F44" s="36">
        <f t="shared" ref="F44:F50" si="16">G44-E44</f>
        <v>0</v>
      </c>
      <c r="G44" s="36">
        <v>2124.89</v>
      </c>
    </row>
    <row r="45" spans="1:7" ht="25.5" x14ac:dyDescent="0.25">
      <c r="A45" s="11"/>
      <c r="B45" s="19"/>
      <c r="C45" s="11" t="s">
        <v>166</v>
      </c>
      <c r="D45" s="31" t="s">
        <v>167</v>
      </c>
      <c r="E45" s="36">
        <v>0</v>
      </c>
      <c r="F45" s="36">
        <f t="shared" si="16"/>
        <v>0</v>
      </c>
      <c r="G45" s="36">
        <v>0</v>
      </c>
    </row>
    <row r="46" spans="1:7" x14ac:dyDescent="0.25">
      <c r="A46" s="11"/>
      <c r="B46" s="19"/>
      <c r="C46" s="11" t="s">
        <v>158</v>
      </c>
      <c r="D46" s="11" t="s">
        <v>159</v>
      </c>
      <c r="E46" s="36">
        <v>96671.55</v>
      </c>
      <c r="F46" s="36">
        <f t="shared" si="16"/>
        <v>-3935.4400000000023</v>
      </c>
      <c r="G46" s="36">
        <v>92736.11</v>
      </c>
    </row>
    <row r="47" spans="1:7" x14ac:dyDescent="0.25">
      <c r="A47" s="11"/>
      <c r="B47" s="19"/>
      <c r="C47" s="11" t="s">
        <v>155</v>
      </c>
      <c r="D47" s="11" t="s">
        <v>168</v>
      </c>
      <c r="E47" s="36">
        <v>3848.96</v>
      </c>
      <c r="F47" s="36">
        <f t="shared" si="16"/>
        <v>0</v>
      </c>
      <c r="G47" s="36">
        <v>3848.96</v>
      </c>
    </row>
    <row r="48" spans="1:7" x14ac:dyDescent="0.25">
      <c r="A48" s="11"/>
      <c r="B48" s="19"/>
      <c r="C48" s="11" t="s">
        <v>150</v>
      </c>
      <c r="D48" s="11" t="s">
        <v>91</v>
      </c>
      <c r="E48" s="36">
        <v>9954.2099999999991</v>
      </c>
      <c r="F48" s="36">
        <f t="shared" si="16"/>
        <v>0</v>
      </c>
      <c r="G48" s="36">
        <v>9954.2099999999991</v>
      </c>
    </row>
    <row r="49" spans="1:7" x14ac:dyDescent="0.25">
      <c r="A49" s="11"/>
      <c r="B49" s="19"/>
      <c r="C49" s="11" t="s">
        <v>151</v>
      </c>
      <c r="D49" s="11" t="s">
        <v>103</v>
      </c>
      <c r="E49" s="36">
        <v>5972.53</v>
      </c>
      <c r="F49" s="36">
        <f t="shared" si="16"/>
        <v>0</v>
      </c>
      <c r="G49" s="36">
        <v>5972.53</v>
      </c>
    </row>
    <row r="50" spans="1:7" x14ac:dyDescent="0.25">
      <c r="A50" s="11"/>
      <c r="B50" s="19"/>
      <c r="C50" s="11" t="s">
        <v>162</v>
      </c>
      <c r="D50" s="11" t="s">
        <v>169</v>
      </c>
      <c r="E50" s="36">
        <v>796.34</v>
      </c>
      <c r="F50" s="36">
        <f t="shared" si="16"/>
        <v>0</v>
      </c>
      <c r="G50" s="36">
        <v>796.34</v>
      </c>
    </row>
    <row r="51" spans="1:7" x14ac:dyDescent="0.25">
      <c r="A51" s="71"/>
      <c r="B51" s="73">
        <v>34</v>
      </c>
      <c r="C51" s="71"/>
      <c r="D51" s="71" t="s">
        <v>148</v>
      </c>
      <c r="E51" s="57">
        <f t="shared" ref="E51:G51" si="17">SUM(E52:E54)</f>
        <v>4512.58</v>
      </c>
      <c r="F51" s="57">
        <f t="shared" si="17"/>
        <v>-32</v>
      </c>
      <c r="G51" s="57">
        <f t="shared" si="17"/>
        <v>4480.58</v>
      </c>
    </row>
    <row r="52" spans="1:7" x14ac:dyDescent="0.25">
      <c r="A52" s="11"/>
      <c r="B52" s="19"/>
      <c r="C52" s="11" t="s">
        <v>153</v>
      </c>
      <c r="D52" s="11" t="s">
        <v>141</v>
      </c>
      <c r="E52" s="36">
        <v>0</v>
      </c>
      <c r="F52" s="36">
        <f>G52-E52</f>
        <v>0</v>
      </c>
      <c r="G52" s="36">
        <v>0</v>
      </c>
    </row>
    <row r="53" spans="1:7" x14ac:dyDescent="0.25">
      <c r="A53" s="11"/>
      <c r="B53" s="19"/>
      <c r="C53" s="11" t="s">
        <v>158</v>
      </c>
      <c r="D53" s="11" t="s">
        <v>159</v>
      </c>
      <c r="E53" s="36">
        <v>530.89</v>
      </c>
      <c r="F53" s="36">
        <f t="shared" ref="F53:F54" si="18">G53-E53</f>
        <v>-32</v>
      </c>
      <c r="G53" s="36">
        <v>498.89</v>
      </c>
    </row>
    <row r="54" spans="1:7" x14ac:dyDescent="0.25">
      <c r="A54" s="11"/>
      <c r="B54" s="19"/>
      <c r="C54" s="11" t="s">
        <v>150</v>
      </c>
      <c r="D54" s="11" t="s">
        <v>91</v>
      </c>
      <c r="E54" s="36">
        <v>3981.69</v>
      </c>
      <c r="F54" s="36">
        <f t="shared" si="18"/>
        <v>0</v>
      </c>
      <c r="G54" s="36">
        <v>3981.69</v>
      </c>
    </row>
    <row r="55" spans="1:7" ht="25.5" x14ac:dyDescent="0.25">
      <c r="A55" s="71"/>
      <c r="B55" s="73">
        <v>37</v>
      </c>
      <c r="C55" s="71"/>
      <c r="D55" s="72" t="s">
        <v>146</v>
      </c>
      <c r="E55" s="57">
        <f t="shared" ref="E55:G55" si="19">E56+E57</f>
        <v>18581.189999999999</v>
      </c>
      <c r="F55" s="57">
        <f t="shared" si="19"/>
        <v>0</v>
      </c>
      <c r="G55" s="57">
        <f t="shared" si="19"/>
        <v>18581.189999999999</v>
      </c>
    </row>
    <row r="56" spans="1:7" x14ac:dyDescent="0.25">
      <c r="A56" s="11"/>
      <c r="B56" s="19"/>
      <c r="C56" s="11" t="s">
        <v>161</v>
      </c>
      <c r="D56" s="11" t="s">
        <v>115</v>
      </c>
      <c r="E56" s="36">
        <v>0</v>
      </c>
      <c r="F56" s="36">
        <f>G56-E56</f>
        <v>0</v>
      </c>
      <c r="G56" s="36">
        <v>0</v>
      </c>
    </row>
    <row r="57" spans="1:7" x14ac:dyDescent="0.25">
      <c r="A57" s="11"/>
      <c r="B57" s="19"/>
      <c r="C57" s="11" t="s">
        <v>150</v>
      </c>
      <c r="D57" s="11" t="s">
        <v>91</v>
      </c>
      <c r="E57" s="36">
        <v>18581.189999999999</v>
      </c>
      <c r="F57" s="36">
        <f>G57-E57</f>
        <v>0</v>
      </c>
      <c r="G57" s="36">
        <v>18581.189999999999</v>
      </c>
    </row>
    <row r="58" spans="1:7" x14ac:dyDescent="0.25">
      <c r="A58" s="71"/>
      <c r="B58" s="73">
        <v>38</v>
      </c>
      <c r="C58" s="71"/>
      <c r="D58" s="73" t="s">
        <v>170</v>
      </c>
      <c r="E58" s="52">
        <f t="shared" ref="E58:G58" si="20">E59</f>
        <v>132.72</v>
      </c>
      <c r="F58" s="52">
        <f t="shared" si="20"/>
        <v>0</v>
      </c>
      <c r="G58" s="52">
        <f t="shared" si="20"/>
        <v>132.72</v>
      </c>
    </row>
    <row r="59" spans="1:7" x14ac:dyDescent="0.25">
      <c r="A59" s="11"/>
      <c r="B59" s="19"/>
      <c r="C59" s="11" t="s">
        <v>155</v>
      </c>
      <c r="D59" s="11" t="s">
        <v>168</v>
      </c>
      <c r="E59" s="35">
        <v>132.72</v>
      </c>
      <c r="F59" s="35">
        <f>G59-E59</f>
        <v>0</v>
      </c>
      <c r="G59" s="35">
        <v>132.72</v>
      </c>
    </row>
    <row r="60" spans="1:7" ht="25.5" x14ac:dyDescent="0.25">
      <c r="A60" s="68">
        <v>4</v>
      </c>
      <c r="B60" s="68"/>
      <c r="C60" s="68"/>
      <c r="D60" s="69" t="s">
        <v>23</v>
      </c>
      <c r="E60" s="38">
        <f>E61+E66</f>
        <v>1964.3000000000002</v>
      </c>
      <c r="F60" s="38">
        <f t="shared" ref="F60:G60" si="21">F61+F66</f>
        <v>300</v>
      </c>
      <c r="G60" s="38">
        <f t="shared" si="21"/>
        <v>2264.3000000000002</v>
      </c>
    </row>
    <row r="61" spans="1:7" ht="25.5" x14ac:dyDescent="0.25">
      <c r="A61" s="70"/>
      <c r="B61" s="70">
        <v>42</v>
      </c>
      <c r="C61" s="70"/>
      <c r="D61" s="76" t="s">
        <v>24</v>
      </c>
      <c r="E61" s="52">
        <f>SUM(E62:E65)</f>
        <v>1964.3000000000002</v>
      </c>
      <c r="F61" s="52">
        <f>SUM(F62:F65)</f>
        <v>0</v>
      </c>
      <c r="G61" s="52">
        <f>SUM(G62:G65)</f>
        <v>1964.3000000000002</v>
      </c>
    </row>
    <row r="62" spans="1:7" x14ac:dyDescent="0.25">
      <c r="A62" s="10"/>
      <c r="B62" s="10"/>
      <c r="C62" s="12" t="s">
        <v>160</v>
      </c>
      <c r="D62" s="18" t="s">
        <v>18</v>
      </c>
      <c r="E62" s="36">
        <v>0</v>
      </c>
      <c r="F62" s="36">
        <f>G62-E62</f>
        <v>0</v>
      </c>
      <c r="G62" s="36">
        <v>0</v>
      </c>
    </row>
    <row r="63" spans="1:7" x14ac:dyDescent="0.25">
      <c r="A63" s="10"/>
      <c r="B63" s="10"/>
      <c r="C63" s="12" t="s">
        <v>153</v>
      </c>
      <c r="D63" s="18" t="s">
        <v>141</v>
      </c>
      <c r="E63" s="36">
        <v>637.07000000000005</v>
      </c>
      <c r="F63" s="36">
        <f t="shared" ref="F63:F65" si="22">G63-E63</f>
        <v>0</v>
      </c>
      <c r="G63" s="36">
        <v>637.07000000000005</v>
      </c>
    </row>
    <row r="64" spans="1:7" ht="25.5" x14ac:dyDescent="0.25">
      <c r="A64" s="10"/>
      <c r="B64" s="10"/>
      <c r="C64" s="12" t="s">
        <v>166</v>
      </c>
      <c r="D64" s="31" t="s">
        <v>167</v>
      </c>
      <c r="E64" s="36">
        <v>1327.23</v>
      </c>
      <c r="F64" s="36">
        <f t="shared" si="22"/>
        <v>0</v>
      </c>
      <c r="G64" s="36">
        <v>1327.23</v>
      </c>
    </row>
    <row r="65" spans="1:7" x14ac:dyDescent="0.25">
      <c r="A65" s="10"/>
      <c r="B65" s="10"/>
      <c r="C65" s="12" t="s">
        <v>150</v>
      </c>
      <c r="D65" s="31" t="s">
        <v>91</v>
      </c>
      <c r="E65" s="36">
        <v>0</v>
      </c>
      <c r="F65" s="36">
        <f t="shared" si="22"/>
        <v>0</v>
      </c>
      <c r="G65" s="36">
        <v>0</v>
      </c>
    </row>
    <row r="66" spans="1:7" ht="25.5" x14ac:dyDescent="0.25">
      <c r="A66" s="70"/>
      <c r="B66" s="70">
        <v>45</v>
      </c>
      <c r="C66" s="70"/>
      <c r="D66" s="76" t="s">
        <v>186</v>
      </c>
      <c r="E66" s="52">
        <f>SUM(E67:E70)</f>
        <v>0</v>
      </c>
      <c r="F66" s="52">
        <f>SUM(F67:F70)</f>
        <v>300</v>
      </c>
      <c r="G66" s="52">
        <f>SUM(G67:G70)</f>
        <v>300</v>
      </c>
    </row>
    <row r="67" spans="1:7" x14ac:dyDescent="0.25">
      <c r="A67" s="10"/>
      <c r="B67" s="10"/>
      <c r="C67" s="12" t="s">
        <v>160</v>
      </c>
      <c r="D67" s="18" t="s">
        <v>18</v>
      </c>
      <c r="E67" s="36">
        <v>0</v>
      </c>
      <c r="F67" s="36">
        <f>G67-E67</f>
        <v>300</v>
      </c>
      <c r="G67" s="36">
        <v>300</v>
      </c>
    </row>
  </sheetData>
  <mergeCells count="5">
    <mergeCell ref="A7:G7"/>
    <mergeCell ref="A33:G33"/>
    <mergeCell ref="A1:G1"/>
    <mergeCell ref="A3:G3"/>
    <mergeCell ref="A5:G5"/>
  </mergeCells>
  <pageMargins left="0.7" right="0.7" top="0.75" bottom="0.75" header="0.3" footer="0.3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5"/>
  <sheetViews>
    <sheetView workbookViewId="0">
      <selection activeCell="D14" sqref="D14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42" customHeight="1" x14ac:dyDescent="0.25">
      <c r="A1" s="149" t="s">
        <v>188</v>
      </c>
      <c r="B1" s="149"/>
      <c r="C1" s="149"/>
      <c r="D1" s="149"/>
    </row>
    <row r="2" spans="1:4" ht="18" customHeight="1" x14ac:dyDescent="0.25">
      <c r="A2" s="5"/>
      <c r="B2" s="5"/>
      <c r="C2" s="5"/>
      <c r="D2" s="5"/>
    </row>
    <row r="3" spans="1:4" ht="15.75" x14ac:dyDescent="0.25">
      <c r="A3" s="149" t="s">
        <v>29</v>
      </c>
      <c r="B3" s="149"/>
      <c r="C3" s="151"/>
      <c r="D3" s="151"/>
    </row>
    <row r="4" spans="1:4" ht="18" x14ac:dyDescent="0.25">
      <c r="A4" s="5"/>
      <c r="B4" s="5"/>
      <c r="C4" s="6"/>
      <c r="D4" s="6"/>
    </row>
    <row r="5" spans="1:4" ht="18" customHeight="1" x14ac:dyDescent="0.25">
      <c r="A5" s="149" t="s">
        <v>13</v>
      </c>
      <c r="B5" s="150"/>
      <c r="C5" s="150"/>
      <c r="D5" s="150"/>
    </row>
    <row r="6" spans="1:4" ht="18" x14ac:dyDescent="0.25">
      <c r="A6" s="5"/>
      <c r="B6" s="5"/>
      <c r="C6" s="6"/>
      <c r="D6" s="6"/>
    </row>
    <row r="7" spans="1:4" ht="15.75" x14ac:dyDescent="0.25">
      <c r="A7" s="149" t="s">
        <v>25</v>
      </c>
      <c r="B7" s="173"/>
      <c r="C7" s="173"/>
      <c r="D7" s="173"/>
    </row>
    <row r="8" spans="1:4" ht="15.75" x14ac:dyDescent="0.25">
      <c r="A8" s="94"/>
      <c r="B8" s="96"/>
      <c r="C8" s="96"/>
      <c r="D8" s="32"/>
    </row>
    <row r="9" spans="1:4" ht="18" x14ac:dyDescent="0.25">
      <c r="A9" s="5"/>
      <c r="B9" s="5"/>
      <c r="C9" s="6"/>
      <c r="D9" s="32" t="s">
        <v>177</v>
      </c>
    </row>
    <row r="10" spans="1:4" ht="31.5" customHeight="1" x14ac:dyDescent="0.25">
      <c r="A10" s="66" t="s">
        <v>26</v>
      </c>
      <c r="B10" s="66" t="s">
        <v>178</v>
      </c>
      <c r="C10" s="66" t="s">
        <v>179</v>
      </c>
      <c r="D10" s="66" t="s">
        <v>181</v>
      </c>
    </row>
    <row r="11" spans="1:4" ht="15.75" customHeight="1" x14ac:dyDescent="0.25">
      <c r="A11" s="67" t="s">
        <v>27</v>
      </c>
      <c r="B11" s="88">
        <f t="shared" ref="B11:D11" si="0">B12</f>
        <v>1070621.1100000001</v>
      </c>
      <c r="C11" s="88">
        <f t="shared" si="0"/>
        <v>1687</v>
      </c>
      <c r="D11" s="88">
        <f t="shared" si="0"/>
        <v>1072308.1100000001</v>
      </c>
    </row>
    <row r="12" spans="1:4" ht="20.25" customHeight="1" x14ac:dyDescent="0.25">
      <c r="A12" s="70" t="s">
        <v>42</v>
      </c>
      <c r="B12" s="57">
        <f t="shared" ref="B12:D12" si="1">SUM(B13:B15)</f>
        <v>1070621.1100000001</v>
      </c>
      <c r="C12" s="57">
        <f t="shared" si="1"/>
        <v>1687</v>
      </c>
      <c r="D12" s="57">
        <f t="shared" si="1"/>
        <v>1072308.1100000001</v>
      </c>
    </row>
    <row r="13" spans="1:4" ht="30" customHeight="1" x14ac:dyDescent="0.25">
      <c r="A13" s="84" t="s">
        <v>43</v>
      </c>
      <c r="B13" s="37">
        <v>1046769.1</v>
      </c>
      <c r="C13" s="37">
        <f>D13-B13</f>
        <v>1687</v>
      </c>
      <c r="D13" s="37">
        <v>1048456.1</v>
      </c>
    </row>
    <row r="14" spans="1:4" ht="21" customHeight="1" x14ac:dyDescent="0.25">
      <c r="A14" s="86" t="s">
        <v>171</v>
      </c>
      <c r="B14" s="37">
        <v>20545.490000000002</v>
      </c>
      <c r="C14" s="37">
        <f t="shared" ref="C14:C15" si="2">D14-B14</f>
        <v>0</v>
      </c>
      <c r="D14" s="37">
        <v>20545.490000000002</v>
      </c>
    </row>
    <row r="15" spans="1:4" ht="30" customHeight="1" x14ac:dyDescent="0.25">
      <c r="A15" s="85" t="s">
        <v>172</v>
      </c>
      <c r="B15" s="37">
        <v>3306.52</v>
      </c>
      <c r="C15" s="37">
        <f t="shared" si="2"/>
        <v>0</v>
      </c>
      <c r="D15" s="97">
        <v>3306.52</v>
      </c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O175"/>
  <sheetViews>
    <sheetView tabSelected="1" zoomScaleNormal="100" workbookViewId="0">
      <selection activeCell="A50" sqref="A50:C50"/>
    </sheetView>
  </sheetViews>
  <sheetFormatPr defaultRowHeight="15" x14ac:dyDescent="0.25"/>
  <cols>
    <col min="1" max="1" width="9" bestFit="1" customWidth="1"/>
    <col min="2" max="2" width="8.42578125" bestFit="1" customWidth="1"/>
    <col min="3" max="3" width="6.5703125" customWidth="1"/>
    <col min="4" max="4" width="43.7109375" customWidth="1"/>
    <col min="5" max="5" width="18.140625" customWidth="1"/>
    <col min="6" max="6" width="12.28515625" customWidth="1"/>
    <col min="7" max="7" width="20" customWidth="1"/>
  </cols>
  <sheetData>
    <row r="1" spans="1:27" ht="42" customHeight="1" x14ac:dyDescent="0.25">
      <c r="A1" s="149" t="s">
        <v>188</v>
      </c>
      <c r="B1" s="149"/>
      <c r="C1" s="149"/>
      <c r="D1" s="149"/>
      <c r="E1" s="149"/>
      <c r="F1" s="149"/>
      <c r="G1" s="149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18" x14ac:dyDescent="0.25">
      <c r="A2" s="5"/>
      <c r="B2" s="5"/>
      <c r="C2" s="5"/>
      <c r="D2" s="5"/>
      <c r="E2" s="5"/>
      <c r="F2" s="6"/>
      <c r="G2" s="6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18" customHeight="1" x14ac:dyDescent="0.25">
      <c r="A3" s="149" t="s">
        <v>28</v>
      </c>
      <c r="B3" s="150"/>
      <c r="C3" s="150"/>
      <c r="D3" s="150"/>
      <c r="E3" s="150"/>
      <c r="F3" s="150"/>
      <c r="G3" s="150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18" customHeight="1" x14ac:dyDescent="0.25">
      <c r="A4" s="94"/>
      <c r="B4" s="95"/>
      <c r="C4" s="95"/>
      <c r="D4" s="95"/>
      <c r="E4" s="95"/>
      <c r="F4" s="95"/>
      <c r="G4" s="95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8" x14ac:dyDescent="0.25">
      <c r="A5" s="5"/>
      <c r="B5" s="5"/>
      <c r="C5" s="5"/>
      <c r="D5" s="5"/>
      <c r="E5" s="5"/>
      <c r="F5" s="6"/>
      <c r="G5" s="32" t="s">
        <v>177</v>
      </c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39.75" customHeight="1" x14ac:dyDescent="0.25">
      <c r="A6" s="183" t="s">
        <v>30</v>
      </c>
      <c r="B6" s="184"/>
      <c r="C6" s="185"/>
      <c r="D6" s="16" t="s">
        <v>31</v>
      </c>
      <c r="E6" s="34" t="s">
        <v>178</v>
      </c>
      <c r="F6" s="34" t="s">
        <v>215</v>
      </c>
      <c r="G6" s="34" t="s">
        <v>181</v>
      </c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x14ac:dyDescent="0.25">
      <c r="A7" s="186" t="s">
        <v>44</v>
      </c>
      <c r="B7" s="187"/>
      <c r="C7" s="188"/>
      <c r="D7" s="108" t="s">
        <v>33</v>
      </c>
      <c r="E7" s="36"/>
      <c r="F7" s="36"/>
      <c r="G7" s="36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</row>
    <row r="8" spans="1:27" x14ac:dyDescent="0.25">
      <c r="A8" s="186" t="s">
        <v>108</v>
      </c>
      <c r="B8" s="187"/>
      <c r="C8" s="188"/>
      <c r="D8" s="108" t="s">
        <v>109</v>
      </c>
      <c r="E8" s="37">
        <f>E9+E92</f>
        <v>1070621.1128123961</v>
      </c>
      <c r="F8" s="37">
        <f>F9+F92</f>
        <v>1686.9996323578184</v>
      </c>
      <c r="G8" s="37">
        <f>G9+G92</f>
        <v>1072308.112444754</v>
      </c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</row>
    <row r="9" spans="1:27" ht="25.5" x14ac:dyDescent="0.25">
      <c r="A9" s="201" t="s">
        <v>110</v>
      </c>
      <c r="B9" s="181"/>
      <c r="C9" s="182"/>
      <c r="D9" s="108" t="s">
        <v>111</v>
      </c>
      <c r="E9" s="37">
        <f>E12+E14+E18+E23+E29+E68+E76</f>
        <v>97721.780367642161</v>
      </c>
      <c r="F9" s="37">
        <f t="shared" ref="F9:G9" si="0">F12+F14+F18+F23+F29+F68+F76</f>
        <v>1686.9996323578184</v>
      </c>
      <c r="G9" s="37">
        <f t="shared" si="0"/>
        <v>99408.779999999984</v>
      </c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</row>
    <row r="10" spans="1:27" x14ac:dyDescent="0.25">
      <c r="A10" s="118"/>
      <c r="B10" s="139"/>
      <c r="C10" s="140"/>
      <c r="D10" s="108"/>
      <c r="E10" s="37"/>
      <c r="F10" s="37"/>
      <c r="G10" s="37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</row>
    <row r="11" spans="1:27" x14ac:dyDescent="0.25">
      <c r="A11" s="106" t="s">
        <v>197</v>
      </c>
      <c r="B11" s="141"/>
      <c r="C11" s="142"/>
      <c r="D11" s="105" t="s">
        <v>198</v>
      </c>
      <c r="E11" s="35">
        <f>E13+E15+E19+E24+E30</f>
        <v>97202.439999999988</v>
      </c>
      <c r="F11" s="35">
        <f t="shared" ref="F11:G11" si="1">F13+F15+F19+F24+F30</f>
        <v>1436.5599999999986</v>
      </c>
      <c r="G11" s="35">
        <f t="shared" si="1"/>
        <v>98638.999999999985</v>
      </c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</row>
    <row r="12" spans="1:27" x14ac:dyDescent="0.25">
      <c r="A12" s="195" t="s">
        <v>112</v>
      </c>
      <c r="B12" s="196"/>
      <c r="C12" s="197"/>
      <c r="D12" s="30" t="s">
        <v>113</v>
      </c>
      <c r="E12" s="38">
        <f t="shared" ref="E12:G15" si="2">E13</f>
        <v>0</v>
      </c>
      <c r="F12" s="38">
        <f t="shared" si="2"/>
        <v>0</v>
      </c>
      <c r="G12" s="38">
        <f t="shared" si="2"/>
        <v>0</v>
      </c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</row>
    <row r="13" spans="1:27" s="51" customFormat="1" ht="25.5" x14ac:dyDescent="0.25">
      <c r="A13" s="202" t="s">
        <v>107</v>
      </c>
      <c r="B13" s="203"/>
      <c r="C13" s="204"/>
      <c r="D13" s="49" t="s">
        <v>120</v>
      </c>
      <c r="E13" s="50">
        <f t="shared" si="2"/>
        <v>0</v>
      </c>
      <c r="F13" s="50">
        <f t="shared" si="2"/>
        <v>0</v>
      </c>
      <c r="G13" s="50">
        <f t="shared" si="2"/>
        <v>0</v>
      </c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</row>
    <row r="14" spans="1:27" ht="25.5" x14ac:dyDescent="0.25">
      <c r="A14" s="177" t="s">
        <v>114</v>
      </c>
      <c r="B14" s="189"/>
      <c r="C14" s="190"/>
      <c r="D14" s="116" t="s">
        <v>174</v>
      </c>
      <c r="E14" s="39">
        <f t="shared" si="2"/>
        <v>0</v>
      </c>
      <c r="F14" s="39">
        <f t="shared" si="2"/>
        <v>0</v>
      </c>
      <c r="G14" s="39">
        <f t="shared" si="2"/>
        <v>0</v>
      </c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</row>
    <row r="15" spans="1:27" s="54" customFormat="1" x14ac:dyDescent="0.25">
      <c r="A15" s="174" t="s">
        <v>119</v>
      </c>
      <c r="B15" s="205"/>
      <c r="C15" s="206"/>
      <c r="D15" s="121" t="s">
        <v>115</v>
      </c>
      <c r="E15" s="48">
        <f t="shared" si="2"/>
        <v>0</v>
      </c>
      <c r="F15" s="48">
        <f t="shared" si="2"/>
        <v>0</v>
      </c>
      <c r="G15" s="48">
        <f t="shared" si="2"/>
        <v>0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</row>
    <row r="16" spans="1:27" ht="25.5" x14ac:dyDescent="0.25">
      <c r="A16" s="117">
        <v>37</v>
      </c>
      <c r="B16" s="139"/>
      <c r="C16" s="140"/>
      <c r="D16" s="111" t="s">
        <v>146</v>
      </c>
      <c r="E16" s="44">
        <f t="shared" ref="E16:G16" si="3">E17</f>
        <v>0</v>
      </c>
      <c r="F16" s="44">
        <f t="shared" si="3"/>
        <v>0</v>
      </c>
      <c r="G16" s="44">
        <f t="shared" si="3"/>
        <v>0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</row>
    <row r="17" spans="1:27" x14ac:dyDescent="0.25">
      <c r="A17" s="180">
        <v>3722</v>
      </c>
      <c r="B17" s="191"/>
      <c r="C17" s="192"/>
      <c r="D17" s="114" t="s">
        <v>116</v>
      </c>
      <c r="E17" s="35">
        <v>0</v>
      </c>
      <c r="F17" s="35">
        <v>0</v>
      </c>
      <c r="G17" s="35">
        <v>0</v>
      </c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</row>
    <row r="18" spans="1:27" x14ac:dyDescent="0.25">
      <c r="A18" s="195" t="s">
        <v>74</v>
      </c>
      <c r="B18" s="196"/>
      <c r="C18" s="197"/>
      <c r="D18" s="30" t="s">
        <v>189</v>
      </c>
      <c r="E18" s="127">
        <f t="shared" ref="E18:G23" si="4">E19</f>
        <v>0</v>
      </c>
      <c r="F18" s="127">
        <f>G18-E18</f>
        <v>5104</v>
      </c>
      <c r="G18" s="127">
        <f t="shared" si="4"/>
        <v>5104</v>
      </c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</row>
    <row r="19" spans="1:27" ht="15" customHeight="1" x14ac:dyDescent="0.25">
      <c r="A19" s="202" t="s">
        <v>45</v>
      </c>
      <c r="B19" s="203"/>
      <c r="C19" s="204"/>
      <c r="D19" s="49" t="s">
        <v>189</v>
      </c>
      <c r="E19" s="50">
        <f>E21</f>
        <v>0</v>
      </c>
      <c r="F19" s="50">
        <f t="shared" ref="F19:F29" si="5">G19-E19</f>
        <v>5104</v>
      </c>
      <c r="G19" s="50">
        <f>G21</f>
        <v>5104</v>
      </c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</row>
    <row r="20" spans="1:27" ht="15" customHeight="1" x14ac:dyDescent="0.25">
      <c r="A20" s="207" t="s">
        <v>126</v>
      </c>
      <c r="B20" s="208"/>
      <c r="C20" s="209"/>
      <c r="D20" s="29" t="s">
        <v>99</v>
      </c>
      <c r="E20" s="128">
        <f t="shared" ref="E20:G21" si="6">E21</f>
        <v>0</v>
      </c>
      <c r="F20" s="130">
        <f t="shared" si="5"/>
        <v>5104</v>
      </c>
      <c r="G20" s="128">
        <f t="shared" si="6"/>
        <v>5104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</row>
    <row r="21" spans="1:27" x14ac:dyDescent="0.25">
      <c r="A21" s="174" t="s">
        <v>79</v>
      </c>
      <c r="B21" s="175"/>
      <c r="C21" s="176"/>
      <c r="D21" s="121" t="s">
        <v>18</v>
      </c>
      <c r="E21" s="48">
        <f t="shared" si="6"/>
        <v>0</v>
      </c>
      <c r="F21" s="138">
        <f t="shared" si="5"/>
        <v>5104</v>
      </c>
      <c r="G21" s="48">
        <f t="shared" si="6"/>
        <v>5104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</row>
    <row r="22" spans="1:27" x14ac:dyDescent="0.25">
      <c r="A22" s="180">
        <v>3233</v>
      </c>
      <c r="B22" s="191"/>
      <c r="C22" s="192"/>
      <c r="D22" s="114" t="s">
        <v>51</v>
      </c>
      <c r="E22" s="61">
        <v>0</v>
      </c>
      <c r="F22" s="125">
        <f t="shared" si="5"/>
        <v>5104</v>
      </c>
      <c r="G22" s="61">
        <v>5104</v>
      </c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</row>
    <row r="23" spans="1:27" ht="15" customHeight="1" x14ac:dyDescent="0.25">
      <c r="A23" s="195" t="s">
        <v>190</v>
      </c>
      <c r="B23" s="196"/>
      <c r="C23" s="197"/>
      <c r="D23" s="30" t="s">
        <v>96</v>
      </c>
      <c r="E23" s="127">
        <f t="shared" si="4"/>
        <v>0</v>
      </c>
      <c r="F23" s="127">
        <f t="shared" si="5"/>
        <v>300</v>
      </c>
      <c r="G23" s="127">
        <f t="shared" si="4"/>
        <v>300</v>
      </c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</row>
    <row r="24" spans="1:27" ht="15" customHeight="1" x14ac:dyDescent="0.25">
      <c r="A24" s="202" t="s">
        <v>95</v>
      </c>
      <c r="B24" s="203"/>
      <c r="C24" s="204"/>
      <c r="D24" s="49" t="s">
        <v>191</v>
      </c>
      <c r="E24" s="50">
        <f>E26</f>
        <v>0</v>
      </c>
      <c r="F24" s="137">
        <f t="shared" si="5"/>
        <v>300</v>
      </c>
      <c r="G24" s="50">
        <f>G26</f>
        <v>300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</row>
    <row r="25" spans="1:27" x14ac:dyDescent="0.25">
      <c r="A25" s="177" t="s">
        <v>192</v>
      </c>
      <c r="B25" s="189"/>
      <c r="C25" s="190"/>
      <c r="D25" s="116" t="s">
        <v>193</v>
      </c>
      <c r="E25" s="129">
        <f t="shared" ref="E25:G25" si="7">E26</f>
        <v>0</v>
      </c>
      <c r="F25" s="40">
        <f t="shared" si="5"/>
        <v>300</v>
      </c>
      <c r="G25" s="129">
        <f t="shared" si="7"/>
        <v>300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</row>
    <row r="26" spans="1:27" ht="15" customHeight="1" x14ac:dyDescent="0.25">
      <c r="A26" s="174" t="s">
        <v>79</v>
      </c>
      <c r="B26" s="175"/>
      <c r="C26" s="176"/>
      <c r="D26" s="121" t="s">
        <v>18</v>
      </c>
      <c r="E26" s="138">
        <f>E27</f>
        <v>0</v>
      </c>
      <c r="F26" s="138">
        <f t="shared" si="5"/>
        <v>300</v>
      </c>
      <c r="G26" s="138">
        <f>G27</f>
        <v>300</v>
      </c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</row>
    <row r="27" spans="1:27" x14ac:dyDescent="0.25">
      <c r="A27" s="112">
        <v>4511</v>
      </c>
      <c r="B27" s="123"/>
      <c r="C27" s="108"/>
      <c r="D27" s="114" t="s">
        <v>194</v>
      </c>
      <c r="E27" s="125">
        <v>0</v>
      </c>
      <c r="F27" s="125">
        <f t="shared" si="5"/>
        <v>300</v>
      </c>
      <c r="G27" s="125">
        <v>300</v>
      </c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</row>
    <row r="28" spans="1:27" x14ac:dyDescent="0.25">
      <c r="A28" s="112"/>
      <c r="B28" s="123"/>
      <c r="C28" s="108"/>
      <c r="D28" s="114"/>
      <c r="E28" s="125"/>
      <c r="F28" s="125"/>
      <c r="G28" s="125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</row>
    <row r="29" spans="1:27" ht="25.5" x14ac:dyDescent="0.25">
      <c r="A29" s="195" t="s">
        <v>74</v>
      </c>
      <c r="B29" s="196"/>
      <c r="C29" s="197"/>
      <c r="D29" s="30" t="s">
        <v>121</v>
      </c>
      <c r="E29" s="127">
        <f>E30</f>
        <v>97202.439999999988</v>
      </c>
      <c r="F29" s="127">
        <f t="shared" si="5"/>
        <v>-3967.4400000000023</v>
      </c>
      <c r="G29" s="127">
        <f t="shared" ref="G29" si="8">G30</f>
        <v>93234.999999999985</v>
      </c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</row>
    <row r="30" spans="1:27" s="53" customFormat="1" ht="30" customHeight="1" x14ac:dyDescent="0.25">
      <c r="A30" s="198" t="s">
        <v>45</v>
      </c>
      <c r="B30" s="199"/>
      <c r="C30" s="200"/>
      <c r="D30" s="119" t="s">
        <v>176</v>
      </c>
      <c r="E30" s="50">
        <f>E31+E58</f>
        <v>97202.439999999988</v>
      </c>
      <c r="F30" s="50">
        <f t="shared" ref="F30:G30" si="9">F31+F58</f>
        <v>-3967.4400000000014</v>
      </c>
      <c r="G30" s="50">
        <f t="shared" si="9"/>
        <v>93234.999999999985</v>
      </c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</row>
    <row r="31" spans="1:27" x14ac:dyDescent="0.25">
      <c r="A31" s="207" t="s">
        <v>124</v>
      </c>
      <c r="B31" s="208"/>
      <c r="C31" s="209"/>
      <c r="D31" s="29" t="s">
        <v>21</v>
      </c>
      <c r="E31" s="130">
        <f>E32</f>
        <v>90116.4</v>
      </c>
      <c r="F31" s="130">
        <f t="shared" ref="F31:G31" si="10">F32</f>
        <v>-4005.4000000000015</v>
      </c>
      <c r="G31" s="130">
        <f t="shared" si="10"/>
        <v>86110.999999999985</v>
      </c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</row>
    <row r="32" spans="1:27" s="54" customFormat="1" x14ac:dyDescent="0.25">
      <c r="A32" s="174" t="s">
        <v>122</v>
      </c>
      <c r="B32" s="205"/>
      <c r="C32" s="206"/>
      <c r="D32" s="121" t="s">
        <v>46</v>
      </c>
      <c r="E32" s="48">
        <f t="shared" ref="E32:G32" si="11">E33+E56</f>
        <v>90116.4</v>
      </c>
      <c r="F32" s="48">
        <f t="shared" si="11"/>
        <v>-4005.4000000000015</v>
      </c>
      <c r="G32" s="48">
        <f t="shared" si="11"/>
        <v>86110.999999999985</v>
      </c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</row>
    <row r="33" spans="1:27" x14ac:dyDescent="0.25">
      <c r="A33" s="117">
        <v>32</v>
      </c>
      <c r="B33" s="139"/>
      <c r="C33" s="140"/>
      <c r="D33" s="111" t="s">
        <v>32</v>
      </c>
      <c r="E33" s="44">
        <f t="shared" ref="E33:G33" si="12">SUM(E34:E55)</f>
        <v>89585.489999999991</v>
      </c>
      <c r="F33" s="44">
        <f>G33-E33</f>
        <v>-4010.8300000000017</v>
      </c>
      <c r="G33" s="44">
        <f t="shared" si="12"/>
        <v>85574.659999999989</v>
      </c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</row>
    <row r="34" spans="1:27" x14ac:dyDescent="0.25">
      <c r="A34" s="180">
        <v>3211</v>
      </c>
      <c r="B34" s="181"/>
      <c r="C34" s="182"/>
      <c r="D34" s="114" t="s">
        <v>47</v>
      </c>
      <c r="E34" s="61">
        <v>3981.68</v>
      </c>
      <c r="F34" s="61">
        <f>G34-E34</f>
        <v>0</v>
      </c>
      <c r="G34" s="61">
        <v>3981.68</v>
      </c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</row>
    <row r="35" spans="1:27" ht="25.5" x14ac:dyDescent="0.25">
      <c r="A35" s="180">
        <v>3212</v>
      </c>
      <c r="B35" s="181"/>
      <c r="C35" s="182"/>
      <c r="D35" s="114" t="s">
        <v>48</v>
      </c>
      <c r="E35" s="61">
        <v>47382.04</v>
      </c>
      <c r="F35" s="61">
        <f t="shared" ref="F35:F57" si="13">G35-E35</f>
        <v>2667.9599999999991</v>
      </c>
      <c r="G35" s="61">
        <v>50050</v>
      </c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</row>
    <row r="36" spans="1:27" x14ac:dyDescent="0.25">
      <c r="A36" s="180">
        <v>3213</v>
      </c>
      <c r="B36" s="181"/>
      <c r="C36" s="182"/>
      <c r="D36" s="114" t="s">
        <v>49</v>
      </c>
      <c r="E36" s="61">
        <v>663.61</v>
      </c>
      <c r="F36" s="61">
        <f t="shared" si="13"/>
        <v>0</v>
      </c>
      <c r="G36" s="61">
        <v>663.61</v>
      </c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</row>
    <row r="37" spans="1:27" x14ac:dyDescent="0.25">
      <c r="A37" s="112">
        <v>3214</v>
      </c>
      <c r="B37" s="139"/>
      <c r="C37" s="140"/>
      <c r="D37" s="114" t="s">
        <v>195</v>
      </c>
      <c r="E37" s="61">
        <v>66.36</v>
      </c>
      <c r="F37" s="61">
        <v>0</v>
      </c>
      <c r="G37" s="61">
        <v>66.36</v>
      </c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</row>
    <row r="38" spans="1:27" x14ac:dyDescent="0.25">
      <c r="A38" s="180">
        <v>3221</v>
      </c>
      <c r="B38" s="181"/>
      <c r="C38" s="182"/>
      <c r="D38" s="114" t="s">
        <v>50</v>
      </c>
      <c r="E38" s="61">
        <v>7363.73</v>
      </c>
      <c r="F38" s="61">
        <f t="shared" si="13"/>
        <v>-200</v>
      </c>
      <c r="G38" s="61">
        <v>7163.73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</row>
    <row r="39" spans="1:27" x14ac:dyDescent="0.25">
      <c r="A39" s="180">
        <v>3222</v>
      </c>
      <c r="B39" s="181"/>
      <c r="C39" s="182"/>
      <c r="D39" s="114" t="s">
        <v>123</v>
      </c>
      <c r="E39" s="61">
        <v>66.36</v>
      </c>
      <c r="F39" s="61">
        <f t="shared" si="13"/>
        <v>-5.7000000000000028</v>
      </c>
      <c r="G39" s="61">
        <v>60.66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</row>
    <row r="40" spans="1:27" x14ac:dyDescent="0.25">
      <c r="A40" s="180">
        <v>3223</v>
      </c>
      <c r="B40" s="181"/>
      <c r="C40" s="182"/>
      <c r="D40" s="114" t="s">
        <v>51</v>
      </c>
      <c r="E40" s="61">
        <v>15926.74</v>
      </c>
      <c r="F40" s="61">
        <f t="shared" si="13"/>
        <v>-6926.74</v>
      </c>
      <c r="G40" s="61">
        <v>9000</v>
      </c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</row>
    <row r="41" spans="1:27" x14ac:dyDescent="0.25">
      <c r="A41" s="180">
        <v>3225</v>
      </c>
      <c r="B41" s="181"/>
      <c r="C41" s="182"/>
      <c r="D41" s="114" t="s">
        <v>52</v>
      </c>
      <c r="E41" s="61">
        <v>331.81</v>
      </c>
      <c r="F41" s="61">
        <f t="shared" si="13"/>
        <v>-231.81</v>
      </c>
      <c r="G41" s="61">
        <v>100</v>
      </c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</row>
    <row r="42" spans="1:27" x14ac:dyDescent="0.25">
      <c r="A42" s="180">
        <v>3227</v>
      </c>
      <c r="B42" s="181"/>
      <c r="C42" s="182"/>
      <c r="D42" s="114" t="s">
        <v>53</v>
      </c>
      <c r="E42" s="61">
        <v>199.08</v>
      </c>
      <c r="F42" s="61">
        <f t="shared" si="13"/>
        <v>-99.080000000000013</v>
      </c>
      <c r="G42" s="61">
        <v>100</v>
      </c>
      <c r="H42" s="41" t="s">
        <v>118</v>
      </c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</row>
    <row r="43" spans="1:27" x14ac:dyDescent="0.25">
      <c r="A43" s="180">
        <v>3231</v>
      </c>
      <c r="B43" s="181"/>
      <c r="C43" s="182"/>
      <c r="D43" s="114" t="s">
        <v>54</v>
      </c>
      <c r="E43" s="61">
        <v>1327.23</v>
      </c>
      <c r="F43" s="61">
        <f t="shared" si="13"/>
        <v>0.97000000000002728</v>
      </c>
      <c r="G43" s="61">
        <v>1328.2</v>
      </c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</row>
    <row r="44" spans="1:27" x14ac:dyDescent="0.25">
      <c r="A44" s="180">
        <v>3233</v>
      </c>
      <c r="B44" s="181"/>
      <c r="C44" s="182"/>
      <c r="D44" s="114" t="s">
        <v>55</v>
      </c>
      <c r="E44" s="61">
        <v>265.45</v>
      </c>
      <c r="F44" s="61">
        <f t="shared" si="13"/>
        <v>594.53</v>
      </c>
      <c r="G44" s="61">
        <v>859.98</v>
      </c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</row>
    <row r="45" spans="1:27" x14ac:dyDescent="0.25">
      <c r="A45" s="180">
        <v>3234</v>
      </c>
      <c r="B45" s="181"/>
      <c r="C45" s="182"/>
      <c r="D45" s="114" t="s">
        <v>56</v>
      </c>
      <c r="E45" s="61">
        <v>2919.9</v>
      </c>
      <c r="F45" s="61">
        <f t="shared" si="13"/>
        <v>0</v>
      </c>
      <c r="G45" s="61">
        <v>2919.9</v>
      </c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</row>
    <row r="46" spans="1:27" x14ac:dyDescent="0.25">
      <c r="A46" s="180">
        <v>3235</v>
      </c>
      <c r="B46" s="181"/>
      <c r="C46" s="182"/>
      <c r="D46" s="114" t="s">
        <v>57</v>
      </c>
      <c r="E46" s="61">
        <v>1592.67</v>
      </c>
      <c r="F46" s="61">
        <f t="shared" si="13"/>
        <v>0</v>
      </c>
      <c r="G46" s="61">
        <v>1592.67</v>
      </c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</row>
    <row r="47" spans="1:27" x14ac:dyDescent="0.25">
      <c r="A47" s="180">
        <v>3236</v>
      </c>
      <c r="B47" s="181"/>
      <c r="C47" s="182"/>
      <c r="D47" s="114" t="s">
        <v>58</v>
      </c>
      <c r="E47" s="61">
        <v>3318.07</v>
      </c>
      <c r="F47" s="61">
        <f t="shared" si="13"/>
        <v>0</v>
      </c>
      <c r="G47" s="61">
        <v>3318.07</v>
      </c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</row>
    <row r="48" spans="1:27" x14ac:dyDescent="0.25">
      <c r="A48" s="180">
        <v>3237</v>
      </c>
      <c r="B48" s="181"/>
      <c r="C48" s="182"/>
      <c r="D48" s="114" t="s">
        <v>59</v>
      </c>
      <c r="E48" s="61">
        <v>66.36</v>
      </c>
      <c r="F48" s="61">
        <f t="shared" si="13"/>
        <v>0</v>
      </c>
      <c r="G48" s="61">
        <v>66.36</v>
      </c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</row>
    <row r="49" spans="1:27" x14ac:dyDescent="0.25">
      <c r="A49" s="180">
        <v>3238</v>
      </c>
      <c r="B49" s="181"/>
      <c r="C49" s="182"/>
      <c r="D49" s="114" t="s">
        <v>60</v>
      </c>
      <c r="E49" s="61">
        <v>2256.29</v>
      </c>
      <c r="F49" s="61">
        <f t="shared" si="13"/>
        <v>0</v>
      </c>
      <c r="G49" s="61">
        <v>2256.29</v>
      </c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</row>
    <row r="50" spans="1:27" x14ac:dyDescent="0.25">
      <c r="A50" s="180">
        <v>3239</v>
      </c>
      <c r="B50" s="181"/>
      <c r="C50" s="182"/>
      <c r="D50" s="114" t="s">
        <v>61</v>
      </c>
      <c r="E50" s="61">
        <v>199.08</v>
      </c>
      <c r="F50" s="61">
        <f t="shared" si="13"/>
        <v>0</v>
      </c>
      <c r="G50" s="61">
        <v>199.08</v>
      </c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</row>
    <row r="51" spans="1:27" x14ac:dyDescent="0.25">
      <c r="A51" s="180">
        <v>3292</v>
      </c>
      <c r="B51" s="181"/>
      <c r="C51" s="182"/>
      <c r="D51" s="114" t="s">
        <v>62</v>
      </c>
      <c r="E51" s="61">
        <v>1327.23</v>
      </c>
      <c r="F51" s="61">
        <f t="shared" si="13"/>
        <v>0</v>
      </c>
      <c r="G51" s="61">
        <v>1327.23</v>
      </c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</row>
    <row r="52" spans="1:27" x14ac:dyDescent="0.25">
      <c r="A52" s="180">
        <v>3293</v>
      </c>
      <c r="B52" s="181"/>
      <c r="C52" s="182"/>
      <c r="D52" s="114" t="s">
        <v>63</v>
      </c>
      <c r="E52" s="61">
        <v>132.72</v>
      </c>
      <c r="F52" s="61">
        <f t="shared" si="13"/>
        <v>-0.43000000000000682</v>
      </c>
      <c r="G52" s="61">
        <v>132.29</v>
      </c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</row>
    <row r="53" spans="1:27" x14ac:dyDescent="0.25">
      <c r="A53" s="180">
        <v>3294</v>
      </c>
      <c r="B53" s="181"/>
      <c r="C53" s="182"/>
      <c r="D53" s="114" t="s">
        <v>64</v>
      </c>
      <c r="E53" s="61">
        <v>66.36</v>
      </c>
      <c r="F53" s="61">
        <f t="shared" si="13"/>
        <v>-18.089999999999996</v>
      </c>
      <c r="G53" s="61">
        <v>48.27</v>
      </c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</row>
    <row r="54" spans="1:27" x14ac:dyDescent="0.25">
      <c r="A54" s="180">
        <v>3295</v>
      </c>
      <c r="B54" s="181"/>
      <c r="C54" s="182"/>
      <c r="D54" s="114" t="s">
        <v>65</v>
      </c>
      <c r="E54" s="61">
        <v>66.36</v>
      </c>
      <c r="F54" s="61">
        <f t="shared" si="13"/>
        <v>214.01</v>
      </c>
      <c r="G54" s="61">
        <v>280.37</v>
      </c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</row>
    <row r="55" spans="1:27" x14ac:dyDescent="0.25">
      <c r="A55" s="180">
        <v>3299</v>
      </c>
      <c r="B55" s="181"/>
      <c r="C55" s="182"/>
      <c r="D55" s="114" t="s">
        <v>66</v>
      </c>
      <c r="E55" s="61">
        <v>66.36</v>
      </c>
      <c r="F55" s="61">
        <f t="shared" si="13"/>
        <v>-6.4500000000000028</v>
      </c>
      <c r="G55" s="61">
        <v>59.91</v>
      </c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</row>
    <row r="56" spans="1:27" s="43" customFormat="1" x14ac:dyDescent="0.25">
      <c r="A56" s="107">
        <v>34</v>
      </c>
      <c r="B56" s="143"/>
      <c r="C56" s="144"/>
      <c r="D56" s="108" t="s">
        <v>148</v>
      </c>
      <c r="E56" s="126">
        <f t="shared" ref="E56:G56" si="14">E57</f>
        <v>530.91</v>
      </c>
      <c r="F56" s="136">
        <f t="shared" si="13"/>
        <v>5.4300000000000637</v>
      </c>
      <c r="G56" s="126">
        <f t="shared" si="14"/>
        <v>536.34</v>
      </c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</row>
    <row r="57" spans="1:27" x14ac:dyDescent="0.25">
      <c r="A57" s="180">
        <v>3431</v>
      </c>
      <c r="B57" s="181"/>
      <c r="C57" s="182"/>
      <c r="D57" s="114" t="s">
        <v>67</v>
      </c>
      <c r="E57" s="61">
        <v>530.91</v>
      </c>
      <c r="F57" s="61">
        <f t="shared" si="13"/>
        <v>5.4300000000000637</v>
      </c>
      <c r="G57" s="61">
        <v>536.34</v>
      </c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</row>
    <row r="58" spans="1:27" ht="25.5" x14ac:dyDescent="0.25">
      <c r="A58" s="207" t="s">
        <v>125</v>
      </c>
      <c r="B58" s="211"/>
      <c r="C58" s="212"/>
      <c r="D58" s="29" t="s">
        <v>70</v>
      </c>
      <c r="E58" s="130">
        <f t="shared" ref="E58:G59" si="15">E59</f>
        <v>7086.04</v>
      </c>
      <c r="F58" s="130">
        <f>G58-E58</f>
        <v>37.960000000000036</v>
      </c>
      <c r="G58" s="130">
        <f t="shared" si="15"/>
        <v>7124</v>
      </c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</row>
    <row r="59" spans="1:27" s="54" customFormat="1" x14ac:dyDescent="0.25">
      <c r="A59" s="174" t="s">
        <v>122</v>
      </c>
      <c r="B59" s="175"/>
      <c r="C59" s="176"/>
      <c r="D59" s="121" t="s">
        <v>46</v>
      </c>
      <c r="E59" s="48">
        <f t="shared" si="15"/>
        <v>7086.04</v>
      </c>
      <c r="F59" s="48">
        <f t="shared" si="15"/>
        <v>37.959999999999809</v>
      </c>
      <c r="G59" s="48">
        <f t="shared" si="15"/>
        <v>7124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</row>
    <row r="60" spans="1:27" x14ac:dyDescent="0.25">
      <c r="A60" s="210">
        <v>32</v>
      </c>
      <c r="B60" s="181"/>
      <c r="C60" s="182"/>
      <c r="D60" s="111" t="s">
        <v>32</v>
      </c>
      <c r="E60" s="44">
        <f t="shared" ref="E60:G60" si="16">SUM(E61:E63)</f>
        <v>7086.04</v>
      </c>
      <c r="F60" s="44">
        <f t="shared" si="16"/>
        <v>37.959999999999809</v>
      </c>
      <c r="G60" s="44">
        <f t="shared" si="16"/>
        <v>7124</v>
      </c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</row>
    <row r="61" spans="1:27" ht="25.5" x14ac:dyDescent="0.25">
      <c r="A61" s="180">
        <v>3224</v>
      </c>
      <c r="B61" s="181"/>
      <c r="C61" s="182"/>
      <c r="D61" s="114" t="s">
        <v>68</v>
      </c>
      <c r="E61" s="61">
        <v>3369.8</v>
      </c>
      <c r="F61" s="61">
        <f>G61-E61</f>
        <v>122.85999999999967</v>
      </c>
      <c r="G61" s="61">
        <v>3492.66</v>
      </c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</row>
    <row r="62" spans="1:27" x14ac:dyDescent="0.25">
      <c r="A62" s="180">
        <v>3232</v>
      </c>
      <c r="B62" s="181"/>
      <c r="C62" s="182"/>
      <c r="D62" s="114" t="s">
        <v>69</v>
      </c>
      <c r="E62" s="61">
        <v>2654.46</v>
      </c>
      <c r="F62" s="61">
        <f t="shared" ref="F62:F63" si="17">G62-E62</f>
        <v>839.38000000000011</v>
      </c>
      <c r="G62" s="61">
        <v>3493.84</v>
      </c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</row>
    <row r="63" spans="1:27" x14ac:dyDescent="0.25">
      <c r="A63" s="180">
        <v>3237</v>
      </c>
      <c r="B63" s="181"/>
      <c r="C63" s="182"/>
      <c r="D63" s="114" t="s">
        <v>59</v>
      </c>
      <c r="E63" s="61">
        <v>1061.78</v>
      </c>
      <c r="F63" s="61">
        <f t="shared" si="17"/>
        <v>-924.28</v>
      </c>
      <c r="G63" s="61">
        <v>137.5</v>
      </c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</row>
    <row r="64" spans="1:27" x14ac:dyDescent="0.25">
      <c r="A64" s="112"/>
      <c r="B64" s="139"/>
      <c r="C64" s="140"/>
      <c r="D64" s="114"/>
      <c r="E64" s="125"/>
      <c r="F64" s="125"/>
      <c r="G64" s="125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</row>
    <row r="65" spans="1:457" ht="25.5" x14ac:dyDescent="0.25">
      <c r="A65" s="122" t="s">
        <v>199</v>
      </c>
      <c r="B65" s="110"/>
      <c r="C65" s="111"/>
      <c r="D65" s="109" t="s">
        <v>196</v>
      </c>
      <c r="E65" s="125">
        <f>E66</f>
        <v>519.34036764217922</v>
      </c>
      <c r="F65" s="125">
        <f t="shared" ref="F65:G65" si="18">F66</f>
        <v>250.43963235782078</v>
      </c>
      <c r="G65" s="125">
        <f t="shared" si="18"/>
        <v>769.78</v>
      </c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</row>
    <row r="66" spans="1:457" x14ac:dyDescent="0.25">
      <c r="A66" s="195" t="s">
        <v>105</v>
      </c>
      <c r="B66" s="196"/>
      <c r="C66" s="197"/>
      <c r="D66" s="30" t="s">
        <v>106</v>
      </c>
      <c r="E66" s="127">
        <f>E67</f>
        <v>519.34036764217922</v>
      </c>
      <c r="F66" s="127">
        <f t="shared" ref="F66:G66" si="19">F67</f>
        <v>250.43963235782078</v>
      </c>
      <c r="G66" s="127">
        <f t="shared" si="19"/>
        <v>769.78</v>
      </c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</row>
    <row r="67" spans="1:457" s="53" customFormat="1" ht="24.75" customHeight="1" x14ac:dyDescent="0.25">
      <c r="A67" s="198" t="s">
        <v>107</v>
      </c>
      <c r="B67" s="199"/>
      <c r="C67" s="200"/>
      <c r="D67" s="119" t="s">
        <v>175</v>
      </c>
      <c r="E67" s="131">
        <f>E68+G73+E76</f>
        <v>519.34036764217922</v>
      </c>
      <c r="F67" s="131">
        <f t="shared" ref="F67:G67" si="20">F68+H73+F76</f>
        <v>250.43963235782078</v>
      </c>
      <c r="G67" s="131">
        <f t="shared" si="20"/>
        <v>769.78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</row>
    <row r="68" spans="1:457" s="55" customFormat="1" ht="19.5" customHeight="1" x14ac:dyDescent="0.25">
      <c r="A68" s="177" t="s">
        <v>88</v>
      </c>
      <c r="B68" s="178"/>
      <c r="C68" s="179"/>
      <c r="D68" s="116" t="s">
        <v>89</v>
      </c>
      <c r="E68" s="132">
        <f t="shared" ref="E68:G69" si="21">E69</f>
        <v>0</v>
      </c>
      <c r="F68" s="132">
        <f t="shared" si="21"/>
        <v>238.9</v>
      </c>
      <c r="G68" s="132">
        <f t="shared" si="21"/>
        <v>238.9</v>
      </c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  <c r="EN68" s="41"/>
      <c r="EO68" s="41"/>
      <c r="EP68" s="41"/>
      <c r="EQ68" s="41"/>
      <c r="ER68" s="41"/>
      <c r="ES68" s="41"/>
      <c r="ET68" s="41"/>
      <c r="EU68" s="41"/>
      <c r="EV68" s="41"/>
      <c r="EW68" s="41"/>
      <c r="EX68" s="41"/>
      <c r="EY68" s="41"/>
      <c r="EZ68" s="41"/>
      <c r="FA68" s="41"/>
      <c r="FB68" s="41"/>
      <c r="FC68" s="41"/>
      <c r="FD68" s="41"/>
      <c r="FE68" s="41"/>
      <c r="FF68" s="41"/>
      <c r="FG68" s="41"/>
      <c r="FH68" s="41"/>
      <c r="FI68" s="41"/>
      <c r="FJ68" s="41"/>
      <c r="FK68" s="41"/>
      <c r="FL68" s="41"/>
      <c r="FM68" s="41"/>
      <c r="FN68" s="41"/>
      <c r="FO68" s="41"/>
      <c r="FP68" s="41"/>
      <c r="FQ68" s="41"/>
      <c r="FR68" s="41"/>
      <c r="FS68" s="41"/>
      <c r="FT68" s="41"/>
      <c r="FU68" s="41"/>
      <c r="FV68" s="41"/>
      <c r="FW68" s="41"/>
      <c r="FX68" s="41"/>
      <c r="FY68" s="41"/>
      <c r="FZ68" s="41"/>
      <c r="GA68" s="41"/>
      <c r="GB68" s="41"/>
      <c r="GC68" s="41"/>
      <c r="GD68" s="41"/>
      <c r="GE68" s="41"/>
      <c r="GF68" s="41"/>
      <c r="GG68" s="41"/>
      <c r="GH68" s="41"/>
      <c r="GI68" s="41"/>
      <c r="GJ68" s="41"/>
      <c r="GK68" s="41"/>
      <c r="GL68" s="41"/>
      <c r="GM68" s="41"/>
      <c r="GN68" s="41"/>
      <c r="GO68" s="41"/>
      <c r="GP68" s="41"/>
      <c r="GQ68" s="41"/>
      <c r="GR68" s="41"/>
      <c r="GS68" s="41"/>
      <c r="GT68" s="41"/>
      <c r="GU68" s="41"/>
      <c r="GV68" s="41"/>
      <c r="GW68" s="41"/>
      <c r="GX68" s="41"/>
      <c r="GY68" s="41"/>
      <c r="GZ68" s="41"/>
      <c r="HA68" s="41"/>
      <c r="HB68" s="41"/>
      <c r="HC68" s="41"/>
      <c r="HD68" s="41"/>
      <c r="HE68" s="41"/>
      <c r="HF68" s="41"/>
      <c r="HG68" s="41"/>
      <c r="HH68" s="41"/>
      <c r="HI68" s="41"/>
      <c r="HJ68" s="41"/>
      <c r="HK68" s="41"/>
      <c r="HL68" s="41"/>
      <c r="HM68" s="41"/>
      <c r="HN68" s="41"/>
      <c r="HO68" s="41"/>
      <c r="HP68" s="41"/>
      <c r="HQ68" s="41"/>
      <c r="HR68" s="41"/>
      <c r="HS68" s="41"/>
      <c r="HT68" s="41"/>
      <c r="HU68" s="41"/>
      <c r="HV68" s="41"/>
      <c r="HW68" s="41"/>
      <c r="HX68" s="41"/>
      <c r="HY68" s="41"/>
      <c r="HZ68" s="41"/>
      <c r="IA68" s="41"/>
      <c r="IB68" s="41"/>
      <c r="IC68" s="41"/>
      <c r="ID68" s="41"/>
      <c r="IE68" s="41"/>
      <c r="IF68" s="41"/>
      <c r="IG68" s="41"/>
      <c r="IH68" s="41"/>
      <c r="II68" s="41"/>
      <c r="IJ68" s="41"/>
      <c r="IK68" s="41"/>
      <c r="IL68" s="41"/>
      <c r="IM68" s="41"/>
      <c r="IN68" s="41"/>
      <c r="IO68" s="41"/>
      <c r="IP68" s="41"/>
      <c r="IQ68" s="41"/>
      <c r="IR68" s="41"/>
      <c r="IS68" s="41"/>
      <c r="IT68" s="41"/>
      <c r="IU68" s="41"/>
      <c r="IV68" s="41"/>
      <c r="IW68" s="41"/>
      <c r="IX68" s="41"/>
      <c r="IY68" s="41"/>
      <c r="IZ68" s="41"/>
      <c r="JA68" s="41"/>
      <c r="JB68" s="41"/>
      <c r="JC68" s="41"/>
      <c r="JD68" s="41"/>
      <c r="JE68" s="41"/>
      <c r="JF68" s="41"/>
      <c r="JG68" s="41"/>
      <c r="JH68" s="41"/>
      <c r="JI68" s="41"/>
      <c r="JJ68" s="41"/>
      <c r="JK68" s="41"/>
      <c r="JL68" s="41"/>
      <c r="JM68" s="41"/>
      <c r="JN68" s="41"/>
      <c r="JO68" s="41"/>
      <c r="JP68" s="41"/>
      <c r="JQ68" s="41"/>
      <c r="JR68" s="41"/>
      <c r="JS68" s="41"/>
      <c r="JT68" s="41"/>
      <c r="JU68" s="41"/>
      <c r="JV68" s="41"/>
      <c r="JW68" s="41"/>
      <c r="JX68" s="41"/>
      <c r="JY68" s="41"/>
      <c r="JZ68" s="41"/>
      <c r="KA68" s="41"/>
      <c r="KB68" s="41"/>
      <c r="KC68" s="41"/>
      <c r="KD68" s="41"/>
      <c r="KE68" s="41"/>
      <c r="KF68" s="41"/>
      <c r="KG68" s="41"/>
      <c r="KH68" s="41"/>
      <c r="KI68" s="41"/>
      <c r="KJ68" s="41"/>
      <c r="KK68" s="41"/>
      <c r="KL68" s="41"/>
      <c r="KM68" s="41"/>
      <c r="KN68" s="41"/>
      <c r="KO68" s="41"/>
      <c r="KP68" s="41"/>
      <c r="KQ68" s="41"/>
      <c r="KR68" s="41"/>
      <c r="KS68" s="41"/>
      <c r="KT68" s="41"/>
      <c r="KU68" s="41"/>
      <c r="KV68" s="41"/>
      <c r="KW68" s="41"/>
      <c r="KX68" s="41"/>
      <c r="KY68" s="41"/>
      <c r="KZ68" s="41"/>
      <c r="LA68" s="41"/>
      <c r="LB68" s="41"/>
      <c r="LC68" s="41"/>
      <c r="LD68" s="41"/>
      <c r="LE68" s="41"/>
      <c r="LF68" s="41"/>
      <c r="LG68" s="41"/>
      <c r="LH68" s="41"/>
      <c r="LI68" s="41"/>
      <c r="LJ68" s="41"/>
      <c r="LK68" s="41"/>
      <c r="LL68" s="41"/>
      <c r="LM68" s="41"/>
      <c r="LN68" s="41"/>
      <c r="LO68" s="41"/>
      <c r="LP68" s="41"/>
      <c r="LQ68" s="41"/>
      <c r="LR68" s="41"/>
      <c r="LS68" s="41"/>
      <c r="LT68" s="41"/>
      <c r="LU68" s="41"/>
      <c r="LV68" s="41"/>
      <c r="LW68" s="41"/>
      <c r="LX68" s="41"/>
      <c r="LY68" s="41"/>
      <c r="LZ68" s="41"/>
      <c r="MA68" s="41"/>
      <c r="MB68" s="41"/>
      <c r="MC68" s="41"/>
      <c r="MD68" s="41"/>
      <c r="ME68" s="41"/>
      <c r="MF68" s="41"/>
      <c r="MG68" s="41"/>
      <c r="MH68" s="41"/>
      <c r="MI68" s="41"/>
      <c r="MJ68" s="41"/>
      <c r="MK68" s="41"/>
      <c r="ML68" s="41"/>
      <c r="MM68" s="41"/>
      <c r="MN68" s="41"/>
      <c r="MO68" s="41"/>
      <c r="MP68" s="41"/>
      <c r="MQ68" s="41"/>
      <c r="MR68" s="41"/>
      <c r="MS68" s="41"/>
      <c r="MT68" s="41"/>
      <c r="MU68" s="41"/>
      <c r="MV68" s="41"/>
      <c r="MW68" s="41"/>
      <c r="MX68" s="41"/>
      <c r="MY68" s="41"/>
      <c r="MZ68" s="41"/>
      <c r="NA68" s="41"/>
      <c r="NB68" s="41"/>
      <c r="NC68" s="41"/>
      <c r="ND68" s="41"/>
      <c r="NE68" s="41"/>
      <c r="NF68" s="41"/>
      <c r="NG68" s="41"/>
      <c r="NH68" s="41"/>
      <c r="NI68" s="41"/>
      <c r="NJ68" s="41"/>
      <c r="NK68" s="41"/>
      <c r="NL68" s="41"/>
      <c r="NM68" s="41"/>
      <c r="NN68" s="41"/>
      <c r="NO68" s="41"/>
      <c r="NP68" s="41"/>
      <c r="NQ68" s="41"/>
      <c r="NR68" s="41"/>
      <c r="NS68" s="41"/>
      <c r="NT68" s="41"/>
      <c r="NU68" s="41"/>
      <c r="NV68" s="41"/>
      <c r="NW68" s="41"/>
      <c r="NX68" s="41"/>
      <c r="NY68" s="41"/>
      <c r="NZ68" s="41"/>
      <c r="OA68" s="41"/>
      <c r="OB68" s="41"/>
      <c r="OC68" s="41"/>
      <c r="OD68" s="41"/>
      <c r="OE68" s="41"/>
      <c r="OF68" s="41"/>
      <c r="OG68" s="41"/>
      <c r="OH68" s="41"/>
      <c r="OI68" s="41"/>
      <c r="OJ68" s="41"/>
      <c r="OK68" s="41"/>
      <c r="OL68" s="41"/>
      <c r="OM68" s="41"/>
      <c r="ON68" s="41"/>
      <c r="OO68" s="41"/>
      <c r="OP68" s="41"/>
      <c r="OQ68" s="41"/>
      <c r="OR68" s="41"/>
      <c r="OS68" s="41"/>
      <c r="OT68" s="41"/>
      <c r="OU68" s="41"/>
      <c r="OV68" s="41"/>
      <c r="OW68" s="41"/>
      <c r="OX68" s="41"/>
      <c r="OY68" s="41"/>
      <c r="OZ68" s="41"/>
      <c r="PA68" s="41"/>
      <c r="PB68" s="41"/>
      <c r="PC68" s="41"/>
      <c r="PD68" s="41"/>
      <c r="PE68" s="41"/>
      <c r="PF68" s="41"/>
      <c r="PG68" s="41"/>
      <c r="PH68" s="41"/>
      <c r="PI68" s="41"/>
      <c r="PJ68" s="41"/>
      <c r="PK68" s="41"/>
      <c r="PL68" s="41"/>
      <c r="PM68" s="41"/>
      <c r="PN68" s="41"/>
      <c r="PO68" s="41"/>
      <c r="PP68" s="41"/>
      <c r="PQ68" s="41"/>
      <c r="PR68" s="41"/>
      <c r="PS68" s="41"/>
      <c r="PT68" s="41"/>
      <c r="PU68" s="41"/>
      <c r="PV68" s="41"/>
      <c r="PW68" s="41"/>
      <c r="PX68" s="41"/>
      <c r="PY68" s="41"/>
      <c r="PZ68" s="41"/>
      <c r="QA68" s="41"/>
      <c r="QB68" s="41"/>
      <c r="QC68" s="41"/>
      <c r="QD68" s="41"/>
      <c r="QE68" s="41"/>
      <c r="QF68" s="41"/>
      <c r="QG68" s="41"/>
      <c r="QH68" s="41"/>
      <c r="QI68" s="41"/>
      <c r="QJ68" s="41"/>
      <c r="QK68" s="41"/>
      <c r="QL68" s="41"/>
      <c r="QM68" s="41"/>
      <c r="QN68" s="41"/>
      <c r="QO68" s="41"/>
    </row>
    <row r="69" spans="1:457" s="54" customFormat="1" ht="21.75" customHeight="1" x14ac:dyDescent="0.25">
      <c r="A69" s="174" t="s">
        <v>79</v>
      </c>
      <c r="B69" s="175"/>
      <c r="C69" s="176"/>
      <c r="D69" s="115" t="s">
        <v>18</v>
      </c>
      <c r="E69" s="133">
        <f t="shared" si="21"/>
        <v>0</v>
      </c>
      <c r="F69" s="133">
        <f t="shared" si="21"/>
        <v>238.9</v>
      </c>
      <c r="G69" s="133">
        <f t="shared" si="21"/>
        <v>238.9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  <c r="EO69" s="41"/>
      <c r="EP69" s="41"/>
      <c r="EQ69" s="41"/>
      <c r="ER69" s="41"/>
      <c r="ES69" s="41"/>
      <c r="ET69" s="41"/>
      <c r="EU69" s="41"/>
      <c r="EV69" s="41"/>
      <c r="EW69" s="41"/>
      <c r="EX69" s="41"/>
      <c r="EY69" s="41"/>
      <c r="EZ69" s="41"/>
      <c r="FA69" s="41"/>
      <c r="FB69" s="41"/>
      <c r="FC69" s="41"/>
      <c r="FD69" s="41"/>
      <c r="FE69" s="41"/>
      <c r="FF69" s="41"/>
      <c r="FG69" s="41"/>
      <c r="FH69" s="41"/>
      <c r="FI69" s="41"/>
      <c r="FJ69" s="41"/>
      <c r="FK69" s="41"/>
      <c r="FL69" s="41"/>
      <c r="FM69" s="41"/>
      <c r="FN69" s="41"/>
      <c r="FO69" s="41"/>
      <c r="FP69" s="41"/>
      <c r="FQ69" s="41"/>
      <c r="FR69" s="41"/>
      <c r="FS69" s="41"/>
      <c r="FT69" s="41"/>
      <c r="FU69" s="41"/>
      <c r="FV69" s="41"/>
      <c r="FW69" s="41"/>
      <c r="FX69" s="41"/>
      <c r="FY69" s="41"/>
      <c r="FZ69" s="41"/>
      <c r="GA69" s="41"/>
      <c r="GB69" s="41"/>
      <c r="GC69" s="41"/>
      <c r="GD69" s="41"/>
      <c r="GE69" s="41"/>
      <c r="GF69" s="41"/>
      <c r="GG69" s="41"/>
      <c r="GH69" s="41"/>
      <c r="GI69" s="41"/>
      <c r="GJ69" s="41"/>
      <c r="GK69" s="41"/>
      <c r="GL69" s="41"/>
      <c r="GM69" s="41"/>
      <c r="GN69" s="41"/>
      <c r="GO69" s="41"/>
      <c r="GP69" s="41"/>
      <c r="GQ69" s="41"/>
      <c r="GR69" s="41"/>
      <c r="GS69" s="41"/>
      <c r="GT69" s="41"/>
      <c r="GU69" s="41"/>
      <c r="GV69" s="41"/>
      <c r="GW69" s="41"/>
      <c r="GX69" s="41"/>
      <c r="GY69" s="41"/>
      <c r="GZ69" s="41"/>
      <c r="HA69" s="41"/>
      <c r="HB69" s="41"/>
      <c r="HC69" s="41"/>
      <c r="HD69" s="41"/>
      <c r="HE69" s="41"/>
      <c r="HF69" s="41"/>
      <c r="HG69" s="41"/>
      <c r="HH69" s="41"/>
      <c r="HI69" s="41"/>
      <c r="HJ69" s="41"/>
      <c r="HK69" s="41"/>
      <c r="HL69" s="41"/>
      <c r="HM69" s="41"/>
      <c r="HN69" s="41"/>
      <c r="HO69" s="41"/>
      <c r="HP69" s="41"/>
      <c r="HQ69" s="41"/>
      <c r="HR69" s="41"/>
      <c r="HS69" s="41"/>
      <c r="HT69" s="41"/>
      <c r="HU69" s="41"/>
      <c r="HV69" s="41"/>
      <c r="HW69" s="41"/>
      <c r="HX69" s="41"/>
      <c r="HY69" s="41"/>
      <c r="HZ69" s="41"/>
      <c r="IA69" s="41"/>
      <c r="IB69" s="41"/>
      <c r="IC69" s="41"/>
      <c r="ID69" s="41"/>
      <c r="IE69" s="41"/>
      <c r="IF69" s="41"/>
      <c r="IG69" s="41"/>
      <c r="IH69" s="41"/>
      <c r="II69" s="41"/>
      <c r="IJ69" s="41"/>
      <c r="IK69" s="41"/>
      <c r="IL69" s="41"/>
      <c r="IM69" s="41"/>
      <c r="IN69" s="41"/>
      <c r="IO69" s="41"/>
      <c r="IP69" s="41"/>
      <c r="IQ69" s="41"/>
      <c r="IR69" s="41"/>
      <c r="IS69" s="41"/>
      <c r="IT69" s="41"/>
      <c r="IU69" s="41"/>
      <c r="IV69" s="41"/>
      <c r="IW69" s="41"/>
      <c r="IX69" s="41"/>
      <c r="IY69" s="41"/>
      <c r="IZ69" s="41"/>
      <c r="JA69" s="41"/>
      <c r="JB69" s="41"/>
      <c r="JC69" s="41"/>
      <c r="JD69" s="41"/>
      <c r="JE69" s="41"/>
      <c r="JF69" s="41"/>
      <c r="JG69" s="41"/>
      <c r="JH69" s="41"/>
      <c r="JI69" s="41"/>
      <c r="JJ69" s="41"/>
      <c r="JK69" s="41"/>
      <c r="JL69" s="41"/>
      <c r="JM69" s="41"/>
      <c r="JN69" s="41"/>
      <c r="JO69" s="41"/>
      <c r="JP69" s="41"/>
      <c r="JQ69" s="41"/>
      <c r="JR69" s="41"/>
      <c r="JS69" s="41"/>
      <c r="JT69" s="41"/>
      <c r="JU69" s="41"/>
      <c r="JV69" s="41"/>
      <c r="JW69" s="41"/>
      <c r="JX69" s="41"/>
      <c r="JY69" s="41"/>
      <c r="JZ69" s="41"/>
      <c r="KA69" s="41"/>
      <c r="KB69" s="41"/>
      <c r="KC69" s="41"/>
      <c r="KD69" s="41"/>
      <c r="KE69" s="41"/>
      <c r="KF69" s="41"/>
      <c r="KG69" s="41"/>
      <c r="KH69" s="41"/>
      <c r="KI69" s="41"/>
      <c r="KJ69" s="41"/>
      <c r="KK69" s="41"/>
      <c r="KL69" s="41"/>
      <c r="KM69" s="41"/>
      <c r="KN69" s="41"/>
      <c r="KO69" s="41"/>
      <c r="KP69" s="41"/>
      <c r="KQ69" s="41"/>
      <c r="KR69" s="41"/>
      <c r="KS69" s="41"/>
      <c r="KT69" s="41"/>
      <c r="KU69" s="41"/>
      <c r="KV69" s="41"/>
      <c r="KW69" s="41"/>
      <c r="KX69" s="41"/>
      <c r="KY69" s="41"/>
      <c r="KZ69" s="41"/>
      <c r="LA69" s="41"/>
      <c r="LB69" s="41"/>
      <c r="LC69" s="41"/>
      <c r="LD69" s="41"/>
      <c r="LE69" s="41"/>
      <c r="LF69" s="41"/>
      <c r="LG69" s="41"/>
      <c r="LH69" s="41"/>
      <c r="LI69" s="41"/>
      <c r="LJ69" s="41"/>
      <c r="LK69" s="41"/>
      <c r="LL69" s="41"/>
      <c r="LM69" s="41"/>
      <c r="LN69" s="41"/>
      <c r="LO69" s="41"/>
      <c r="LP69" s="41"/>
      <c r="LQ69" s="41"/>
      <c r="LR69" s="41"/>
      <c r="LS69" s="41"/>
      <c r="LT69" s="41"/>
      <c r="LU69" s="41"/>
      <c r="LV69" s="41"/>
      <c r="LW69" s="41"/>
      <c r="LX69" s="41"/>
      <c r="LY69" s="41"/>
      <c r="LZ69" s="41"/>
      <c r="MA69" s="41"/>
      <c r="MB69" s="41"/>
      <c r="MC69" s="41"/>
      <c r="MD69" s="41"/>
      <c r="ME69" s="41"/>
      <c r="MF69" s="41"/>
      <c r="MG69" s="41"/>
      <c r="MH69" s="41"/>
      <c r="MI69" s="41"/>
      <c r="MJ69" s="41"/>
      <c r="MK69" s="41"/>
      <c r="ML69" s="41"/>
      <c r="MM69" s="41"/>
      <c r="MN69" s="41"/>
      <c r="MO69" s="41"/>
      <c r="MP69" s="41"/>
      <c r="MQ69" s="41"/>
      <c r="MR69" s="41"/>
      <c r="MS69" s="41"/>
      <c r="MT69" s="41"/>
      <c r="MU69" s="41"/>
      <c r="MV69" s="41"/>
      <c r="MW69" s="41"/>
      <c r="MX69" s="41"/>
      <c r="MY69" s="41"/>
      <c r="MZ69" s="41"/>
      <c r="NA69" s="41"/>
      <c r="NB69" s="41"/>
      <c r="NC69" s="41"/>
      <c r="ND69" s="41"/>
      <c r="NE69" s="41"/>
      <c r="NF69" s="41"/>
      <c r="NG69" s="41"/>
      <c r="NH69" s="41"/>
      <c r="NI69" s="41"/>
      <c r="NJ69" s="41"/>
      <c r="NK69" s="41"/>
      <c r="NL69" s="41"/>
      <c r="NM69" s="41"/>
      <c r="NN69" s="41"/>
      <c r="NO69" s="41"/>
      <c r="NP69" s="41"/>
      <c r="NQ69" s="41"/>
      <c r="NR69" s="41"/>
      <c r="NS69" s="41"/>
      <c r="NT69" s="41"/>
      <c r="NU69" s="41"/>
      <c r="NV69" s="41"/>
      <c r="NW69" s="41"/>
      <c r="NX69" s="41"/>
      <c r="NY69" s="41"/>
      <c r="NZ69" s="41"/>
      <c r="OA69" s="41"/>
      <c r="OB69" s="41"/>
      <c r="OC69" s="41"/>
      <c r="OD69" s="41"/>
      <c r="OE69" s="41"/>
      <c r="OF69" s="41"/>
      <c r="OG69" s="41"/>
      <c r="OH69" s="41"/>
      <c r="OI69" s="41"/>
      <c r="OJ69" s="41"/>
      <c r="OK69" s="41"/>
      <c r="OL69" s="41"/>
      <c r="OM69" s="41"/>
      <c r="ON69" s="41"/>
      <c r="OO69" s="41"/>
      <c r="OP69" s="41"/>
      <c r="OQ69" s="41"/>
      <c r="OR69" s="41"/>
      <c r="OS69" s="41"/>
      <c r="OT69" s="41"/>
      <c r="OU69" s="41"/>
      <c r="OV69" s="41"/>
      <c r="OW69" s="41"/>
      <c r="OX69" s="41"/>
      <c r="OY69" s="41"/>
      <c r="OZ69" s="41"/>
      <c r="PA69" s="41"/>
      <c r="PB69" s="41"/>
      <c r="PC69" s="41"/>
      <c r="PD69" s="41"/>
      <c r="PE69" s="41"/>
      <c r="PF69" s="41"/>
      <c r="PG69" s="41"/>
      <c r="PH69" s="41"/>
      <c r="PI69" s="41"/>
      <c r="PJ69" s="41"/>
      <c r="PK69" s="41"/>
      <c r="PL69" s="41"/>
      <c r="PM69" s="41"/>
      <c r="PN69" s="41"/>
      <c r="PO69" s="41"/>
      <c r="PP69" s="41"/>
      <c r="PQ69" s="41"/>
      <c r="PR69" s="41"/>
      <c r="PS69" s="41"/>
      <c r="PT69" s="41"/>
      <c r="PU69" s="41"/>
      <c r="PV69" s="41"/>
      <c r="PW69" s="41"/>
      <c r="PX69" s="41"/>
      <c r="PY69" s="41"/>
      <c r="PZ69" s="41"/>
      <c r="QA69" s="41"/>
      <c r="QB69" s="41"/>
      <c r="QC69" s="41"/>
      <c r="QD69" s="41"/>
      <c r="QE69" s="41"/>
      <c r="QF69" s="41"/>
      <c r="QG69" s="41"/>
      <c r="QH69" s="41"/>
      <c r="QI69" s="41"/>
      <c r="QJ69" s="41"/>
      <c r="QK69" s="41"/>
      <c r="QL69" s="41"/>
      <c r="QM69" s="41"/>
      <c r="QN69" s="41"/>
      <c r="QO69" s="41"/>
    </row>
    <row r="70" spans="1:457" ht="21.75" customHeight="1" x14ac:dyDescent="0.25">
      <c r="A70" s="186">
        <v>32</v>
      </c>
      <c r="B70" s="181"/>
      <c r="C70" s="182"/>
      <c r="D70" s="108" t="s">
        <v>32</v>
      </c>
      <c r="E70" s="134">
        <f t="shared" ref="E70:G70" si="22">E71+E72</f>
        <v>0</v>
      </c>
      <c r="F70" s="134">
        <f t="shared" si="22"/>
        <v>238.9</v>
      </c>
      <c r="G70" s="134">
        <f t="shared" si="22"/>
        <v>238.9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  <c r="EO70" s="41"/>
      <c r="EP70" s="41"/>
      <c r="EQ70" s="41"/>
      <c r="ER70" s="41"/>
      <c r="ES70" s="41"/>
      <c r="ET70" s="41"/>
      <c r="EU70" s="41"/>
      <c r="EV70" s="41"/>
      <c r="EW70" s="41"/>
      <c r="EX70" s="41"/>
      <c r="EY70" s="41"/>
      <c r="EZ70" s="41"/>
      <c r="FA70" s="41"/>
      <c r="FB70" s="41"/>
      <c r="FC70" s="41"/>
      <c r="FD70" s="41"/>
      <c r="FE70" s="41"/>
      <c r="FF70" s="41"/>
      <c r="FG70" s="41"/>
      <c r="FH70" s="41"/>
      <c r="FI70" s="41"/>
      <c r="FJ70" s="41"/>
      <c r="FK70" s="41"/>
      <c r="FL70" s="41"/>
      <c r="FM70" s="41"/>
      <c r="FN70" s="41"/>
      <c r="FO70" s="41"/>
      <c r="FP70" s="41"/>
      <c r="FQ70" s="41"/>
      <c r="FR70" s="41"/>
      <c r="FS70" s="41"/>
      <c r="FT70" s="41"/>
      <c r="FU70" s="41"/>
      <c r="FV70" s="41"/>
      <c r="FW70" s="41"/>
      <c r="FX70" s="41"/>
      <c r="FY70" s="41"/>
      <c r="FZ70" s="41"/>
      <c r="GA70" s="41"/>
      <c r="GB70" s="41"/>
      <c r="GC70" s="41"/>
      <c r="GD70" s="41"/>
      <c r="GE70" s="41"/>
      <c r="GF70" s="41"/>
      <c r="GG70" s="41"/>
      <c r="GH70" s="41"/>
      <c r="GI70" s="41"/>
      <c r="GJ70" s="41"/>
      <c r="GK70" s="41"/>
      <c r="GL70" s="41"/>
      <c r="GM70" s="41"/>
      <c r="GN70" s="41"/>
      <c r="GO70" s="41"/>
      <c r="GP70" s="41"/>
      <c r="GQ70" s="41"/>
      <c r="GR70" s="41"/>
      <c r="GS70" s="41"/>
      <c r="GT70" s="41"/>
      <c r="GU70" s="41"/>
      <c r="GV70" s="41"/>
      <c r="GW70" s="41"/>
      <c r="GX70" s="41"/>
      <c r="GY70" s="41"/>
      <c r="GZ70" s="41"/>
      <c r="HA70" s="41"/>
      <c r="HB70" s="41"/>
      <c r="HC70" s="41"/>
      <c r="HD70" s="41"/>
      <c r="HE70" s="41"/>
      <c r="HF70" s="41"/>
      <c r="HG70" s="41"/>
      <c r="HH70" s="41"/>
      <c r="HI70" s="41"/>
      <c r="HJ70" s="41"/>
      <c r="HK70" s="41"/>
      <c r="HL70" s="41"/>
      <c r="HM70" s="41"/>
      <c r="HN70" s="41"/>
      <c r="HO70" s="41"/>
      <c r="HP70" s="41"/>
      <c r="HQ70" s="41"/>
      <c r="HR70" s="41"/>
      <c r="HS70" s="41"/>
      <c r="HT70" s="41"/>
      <c r="HU70" s="41"/>
      <c r="HV70" s="41"/>
      <c r="HW70" s="41"/>
      <c r="HX70" s="41"/>
      <c r="HY70" s="41"/>
      <c r="HZ70" s="41"/>
      <c r="IA70" s="41"/>
      <c r="IB70" s="41"/>
      <c r="IC70" s="41"/>
      <c r="ID70" s="41"/>
      <c r="IE70" s="41"/>
      <c r="IF70" s="41"/>
      <c r="IG70" s="41"/>
      <c r="IH70" s="41"/>
      <c r="II70" s="41"/>
      <c r="IJ70" s="41"/>
      <c r="IK70" s="41"/>
      <c r="IL70" s="41"/>
      <c r="IM70" s="41"/>
      <c r="IN70" s="41"/>
      <c r="IO70" s="41"/>
      <c r="IP70" s="41"/>
      <c r="IQ70" s="41"/>
      <c r="IR70" s="41"/>
      <c r="IS70" s="41"/>
      <c r="IT70" s="41"/>
      <c r="IU70" s="41"/>
      <c r="IV70" s="41"/>
      <c r="IW70" s="41"/>
      <c r="IX70" s="41"/>
      <c r="IY70" s="41"/>
      <c r="IZ70" s="41"/>
      <c r="JA70" s="41"/>
      <c r="JB70" s="41"/>
      <c r="JC70" s="41"/>
      <c r="JD70" s="41"/>
      <c r="JE70" s="41"/>
      <c r="JF70" s="41"/>
      <c r="JG70" s="41"/>
      <c r="JH70" s="41"/>
      <c r="JI70" s="41"/>
      <c r="JJ70" s="41"/>
      <c r="JK70" s="41"/>
      <c r="JL70" s="41"/>
      <c r="JM70" s="41"/>
      <c r="JN70" s="41"/>
      <c r="JO70" s="41"/>
      <c r="JP70" s="41"/>
      <c r="JQ70" s="41"/>
      <c r="JR70" s="41"/>
      <c r="JS70" s="41"/>
      <c r="JT70" s="41"/>
      <c r="JU70" s="41"/>
      <c r="JV70" s="41"/>
      <c r="JW70" s="41"/>
      <c r="JX70" s="41"/>
      <c r="JY70" s="41"/>
      <c r="JZ70" s="41"/>
      <c r="KA70" s="41"/>
      <c r="KB70" s="41"/>
      <c r="KC70" s="41"/>
      <c r="KD70" s="41"/>
      <c r="KE70" s="41"/>
      <c r="KF70" s="41"/>
      <c r="KG70" s="41"/>
      <c r="KH70" s="41"/>
      <c r="KI70" s="41"/>
      <c r="KJ70" s="41"/>
      <c r="KK70" s="41"/>
      <c r="KL70" s="41"/>
      <c r="KM70" s="41"/>
      <c r="KN70" s="41"/>
      <c r="KO70" s="41"/>
      <c r="KP70" s="41"/>
      <c r="KQ70" s="41"/>
      <c r="KR70" s="41"/>
      <c r="KS70" s="41"/>
      <c r="KT70" s="41"/>
      <c r="KU70" s="41"/>
      <c r="KV70" s="41"/>
      <c r="KW70" s="41"/>
      <c r="KX70" s="41"/>
      <c r="KY70" s="41"/>
      <c r="KZ70" s="41"/>
      <c r="LA70" s="41"/>
      <c r="LB70" s="41"/>
      <c r="LC70" s="41"/>
      <c r="LD70" s="41"/>
      <c r="LE70" s="41"/>
      <c r="LF70" s="41"/>
      <c r="LG70" s="41"/>
      <c r="LH70" s="41"/>
      <c r="LI70" s="41"/>
      <c r="LJ70" s="41"/>
      <c r="LK70" s="41"/>
      <c r="LL70" s="41"/>
      <c r="LM70" s="41"/>
      <c r="LN70" s="41"/>
      <c r="LO70" s="41"/>
      <c r="LP70" s="41"/>
      <c r="LQ70" s="41"/>
      <c r="LR70" s="41"/>
      <c r="LS70" s="41"/>
      <c r="LT70" s="41"/>
      <c r="LU70" s="41"/>
      <c r="LV70" s="41"/>
      <c r="LW70" s="41"/>
      <c r="LX70" s="41"/>
      <c r="LY70" s="41"/>
      <c r="LZ70" s="41"/>
      <c r="MA70" s="41"/>
      <c r="MB70" s="41"/>
      <c r="MC70" s="41"/>
      <c r="MD70" s="41"/>
      <c r="ME70" s="41"/>
      <c r="MF70" s="41"/>
      <c r="MG70" s="41"/>
      <c r="MH70" s="41"/>
      <c r="MI70" s="41"/>
      <c r="MJ70" s="41"/>
      <c r="MK70" s="41"/>
      <c r="ML70" s="41"/>
      <c r="MM70" s="41"/>
      <c r="MN70" s="41"/>
      <c r="MO70" s="41"/>
      <c r="MP70" s="41"/>
      <c r="MQ70" s="41"/>
      <c r="MR70" s="41"/>
      <c r="MS70" s="41"/>
      <c r="MT70" s="41"/>
      <c r="MU70" s="41"/>
      <c r="MV70" s="41"/>
      <c r="MW70" s="41"/>
      <c r="MX70" s="41"/>
      <c r="MY70" s="41"/>
      <c r="MZ70" s="41"/>
      <c r="NA70" s="41"/>
      <c r="NB70" s="41"/>
      <c r="NC70" s="41"/>
      <c r="ND70" s="41"/>
      <c r="NE70" s="41"/>
      <c r="NF70" s="41"/>
      <c r="NG70" s="41"/>
      <c r="NH70" s="41"/>
      <c r="NI70" s="41"/>
      <c r="NJ70" s="41"/>
      <c r="NK70" s="41"/>
      <c r="NL70" s="41"/>
      <c r="NM70" s="41"/>
      <c r="NN70" s="41"/>
      <c r="NO70" s="41"/>
      <c r="NP70" s="41"/>
      <c r="NQ70" s="41"/>
      <c r="NR70" s="41"/>
      <c r="NS70" s="41"/>
      <c r="NT70" s="41"/>
      <c r="NU70" s="41"/>
      <c r="NV70" s="41"/>
      <c r="NW70" s="41"/>
      <c r="NX70" s="41"/>
      <c r="NY70" s="41"/>
      <c r="NZ70" s="41"/>
      <c r="OA70" s="41"/>
      <c r="OB70" s="41"/>
      <c r="OC70" s="41"/>
      <c r="OD70" s="41"/>
      <c r="OE70" s="41"/>
      <c r="OF70" s="41"/>
      <c r="OG70" s="41"/>
      <c r="OH70" s="41"/>
      <c r="OI70" s="41"/>
      <c r="OJ70" s="41"/>
      <c r="OK70" s="41"/>
      <c r="OL70" s="41"/>
      <c r="OM70" s="41"/>
      <c r="ON70" s="41"/>
      <c r="OO70" s="41"/>
      <c r="OP70" s="41"/>
      <c r="OQ70" s="41"/>
      <c r="OR70" s="41"/>
      <c r="OS70" s="41"/>
      <c r="OT70" s="41"/>
      <c r="OU70" s="41"/>
      <c r="OV70" s="41"/>
      <c r="OW70" s="41"/>
      <c r="OX70" s="41"/>
      <c r="OY70" s="41"/>
      <c r="OZ70" s="41"/>
      <c r="PA70" s="41"/>
      <c r="PB70" s="41"/>
      <c r="PC70" s="41"/>
      <c r="PD70" s="41"/>
      <c r="PE70" s="41"/>
      <c r="PF70" s="41"/>
      <c r="PG70" s="41"/>
      <c r="PH70" s="41"/>
      <c r="PI70" s="41"/>
      <c r="PJ70" s="41"/>
      <c r="PK70" s="41"/>
      <c r="PL70" s="41"/>
      <c r="PM70" s="41"/>
      <c r="PN70" s="41"/>
      <c r="PO70" s="41"/>
      <c r="PP70" s="41"/>
      <c r="PQ70" s="41"/>
      <c r="PR70" s="41"/>
      <c r="PS70" s="41"/>
      <c r="PT70" s="41"/>
      <c r="PU70" s="41"/>
      <c r="PV70" s="41"/>
      <c r="PW70" s="41"/>
      <c r="PX70" s="41"/>
      <c r="PY70" s="41"/>
      <c r="PZ70" s="41"/>
      <c r="QA70" s="41"/>
      <c r="QB70" s="41"/>
      <c r="QC70" s="41"/>
      <c r="QD70" s="41"/>
      <c r="QE70" s="41"/>
      <c r="QF70" s="41"/>
      <c r="QG70" s="41"/>
      <c r="QH70" s="41"/>
      <c r="QI70" s="41"/>
      <c r="QJ70" s="41"/>
      <c r="QK70" s="41"/>
      <c r="QL70" s="41"/>
      <c r="QM70" s="41"/>
      <c r="QN70" s="41"/>
      <c r="QO70" s="41"/>
    </row>
    <row r="71" spans="1:457" ht="26.25" customHeight="1" x14ac:dyDescent="0.25">
      <c r="A71" s="180">
        <v>3291</v>
      </c>
      <c r="B71" s="181"/>
      <c r="C71" s="182"/>
      <c r="D71" s="114" t="s">
        <v>127</v>
      </c>
      <c r="E71" s="135">
        <v>0</v>
      </c>
      <c r="F71" s="135">
        <v>0</v>
      </c>
      <c r="G71" s="135">
        <v>0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  <c r="EO71" s="41"/>
      <c r="EP71" s="41"/>
      <c r="EQ71" s="41"/>
      <c r="ER71" s="41"/>
      <c r="ES71" s="41"/>
      <c r="ET71" s="41"/>
      <c r="EU71" s="41"/>
      <c r="EV71" s="41"/>
      <c r="EW71" s="41"/>
      <c r="EX71" s="41"/>
      <c r="EY71" s="41"/>
      <c r="EZ71" s="41"/>
      <c r="FA71" s="41"/>
      <c r="FB71" s="41"/>
      <c r="FC71" s="41"/>
      <c r="FD71" s="41"/>
      <c r="FE71" s="41"/>
      <c r="FF71" s="41"/>
      <c r="FG71" s="41"/>
      <c r="FH71" s="41"/>
      <c r="FI71" s="41"/>
      <c r="FJ71" s="41"/>
      <c r="FK71" s="41"/>
      <c r="FL71" s="41"/>
      <c r="FM71" s="41"/>
      <c r="FN71" s="41"/>
      <c r="FO71" s="41"/>
      <c r="FP71" s="41"/>
      <c r="FQ71" s="41"/>
      <c r="FR71" s="41"/>
      <c r="FS71" s="41"/>
      <c r="FT71" s="41"/>
      <c r="FU71" s="41"/>
      <c r="FV71" s="41"/>
      <c r="FW71" s="41"/>
      <c r="FX71" s="41"/>
      <c r="FY71" s="41"/>
      <c r="FZ71" s="41"/>
      <c r="GA71" s="41"/>
      <c r="GB71" s="41"/>
      <c r="GC71" s="41"/>
      <c r="GD71" s="41"/>
      <c r="GE71" s="41"/>
      <c r="GF71" s="41"/>
      <c r="GG71" s="41"/>
      <c r="GH71" s="41"/>
      <c r="GI71" s="41"/>
      <c r="GJ71" s="41"/>
      <c r="GK71" s="41"/>
      <c r="GL71" s="41"/>
      <c r="GM71" s="41"/>
      <c r="GN71" s="41"/>
      <c r="GO71" s="41"/>
      <c r="GP71" s="41"/>
      <c r="GQ71" s="41"/>
      <c r="GR71" s="41"/>
      <c r="GS71" s="41"/>
      <c r="GT71" s="41"/>
      <c r="GU71" s="41"/>
      <c r="GV71" s="41"/>
      <c r="GW71" s="41"/>
      <c r="GX71" s="41"/>
      <c r="GY71" s="41"/>
      <c r="GZ71" s="41"/>
      <c r="HA71" s="41"/>
      <c r="HB71" s="41"/>
      <c r="HC71" s="41"/>
      <c r="HD71" s="41"/>
      <c r="HE71" s="41"/>
      <c r="HF71" s="41"/>
      <c r="HG71" s="41"/>
      <c r="HH71" s="41"/>
      <c r="HI71" s="41"/>
      <c r="HJ71" s="41"/>
      <c r="HK71" s="41"/>
      <c r="HL71" s="41"/>
      <c r="HM71" s="41"/>
      <c r="HN71" s="41"/>
      <c r="HO71" s="41"/>
      <c r="HP71" s="41"/>
      <c r="HQ71" s="41"/>
      <c r="HR71" s="41"/>
      <c r="HS71" s="41"/>
      <c r="HT71" s="41"/>
      <c r="HU71" s="41"/>
      <c r="HV71" s="41"/>
      <c r="HW71" s="41"/>
      <c r="HX71" s="41"/>
      <c r="HY71" s="41"/>
      <c r="HZ71" s="41"/>
      <c r="IA71" s="41"/>
      <c r="IB71" s="41"/>
      <c r="IC71" s="41"/>
      <c r="ID71" s="41"/>
      <c r="IE71" s="41"/>
      <c r="IF71" s="41"/>
      <c r="IG71" s="41"/>
      <c r="IH71" s="41"/>
      <c r="II71" s="41"/>
      <c r="IJ71" s="41"/>
      <c r="IK71" s="41"/>
      <c r="IL71" s="41"/>
      <c r="IM71" s="41"/>
      <c r="IN71" s="41"/>
      <c r="IO71" s="41"/>
      <c r="IP71" s="41"/>
      <c r="IQ71" s="41"/>
      <c r="IR71" s="41"/>
      <c r="IS71" s="41"/>
      <c r="IT71" s="41"/>
      <c r="IU71" s="41"/>
      <c r="IV71" s="41"/>
      <c r="IW71" s="41"/>
      <c r="IX71" s="41"/>
      <c r="IY71" s="41"/>
      <c r="IZ71" s="41"/>
      <c r="JA71" s="41"/>
      <c r="JB71" s="41"/>
      <c r="JC71" s="41"/>
      <c r="JD71" s="41"/>
      <c r="JE71" s="41"/>
      <c r="JF71" s="41"/>
      <c r="JG71" s="41"/>
      <c r="JH71" s="41"/>
      <c r="JI71" s="41"/>
      <c r="JJ71" s="41"/>
      <c r="JK71" s="41"/>
      <c r="JL71" s="41"/>
      <c r="JM71" s="41"/>
      <c r="JN71" s="41"/>
      <c r="JO71" s="41"/>
      <c r="JP71" s="41"/>
      <c r="JQ71" s="41"/>
      <c r="JR71" s="41"/>
      <c r="JS71" s="41"/>
      <c r="JT71" s="41"/>
      <c r="JU71" s="41"/>
      <c r="JV71" s="41"/>
      <c r="JW71" s="41"/>
      <c r="JX71" s="41"/>
      <c r="JY71" s="41"/>
      <c r="JZ71" s="41"/>
      <c r="KA71" s="41"/>
      <c r="KB71" s="41"/>
      <c r="KC71" s="41"/>
      <c r="KD71" s="41"/>
      <c r="KE71" s="41"/>
      <c r="KF71" s="41"/>
      <c r="KG71" s="41"/>
      <c r="KH71" s="41"/>
      <c r="KI71" s="41"/>
      <c r="KJ71" s="41"/>
      <c r="KK71" s="41"/>
      <c r="KL71" s="41"/>
      <c r="KM71" s="41"/>
      <c r="KN71" s="41"/>
      <c r="KO71" s="41"/>
      <c r="KP71" s="41"/>
      <c r="KQ71" s="41"/>
      <c r="KR71" s="41"/>
      <c r="KS71" s="41"/>
      <c r="KT71" s="41"/>
      <c r="KU71" s="41"/>
      <c r="KV71" s="41"/>
      <c r="KW71" s="41"/>
      <c r="KX71" s="41"/>
      <c r="KY71" s="41"/>
      <c r="KZ71" s="41"/>
      <c r="LA71" s="41"/>
      <c r="LB71" s="41"/>
      <c r="LC71" s="41"/>
      <c r="LD71" s="41"/>
      <c r="LE71" s="41"/>
      <c r="LF71" s="41"/>
      <c r="LG71" s="41"/>
      <c r="LH71" s="41"/>
      <c r="LI71" s="41"/>
      <c r="LJ71" s="41"/>
      <c r="LK71" s="41"/>
      <c r="LL71" s="41"/>
      <c r="LM71" s="41"/>
      <c r="LN71" s="41"/>
      <c r="LO71" s="41"/>
      <c r="LP71" s="41"/>
      <c r="LQ71" s="41"/>
      <c r="LR71" s="41"/>
      <c r="LS71" s="41"/>
      <c r="LT71" s="41"/>
      <c r="LU71" s="41"/>
      <c r="LV71" s="41"/>
      <c r="LW71" s="41"/>
      <c r="LX71" s="41"/>
      <c r="LY71" s="41"/>
      <c r="LZ71" s="41"/>
      <c r="MA71" s="41"/>
      <c r="MB71" s="41"/>
      <c r="MC71" s="41"/>
      <c r="MD71" s="41"/>
      <c r="ME71" s="41"/>
      <c r="MF71" s="41"/>
      <c r="MG71" s="41"/>
      <c r="MH71" s="41"/>
      <c r="MI71" s="41"/>
      <c r="MJ71" s="41"/>
      <c r="MK71" s="41"/>
      <c r="ML71" s="41"/>
      <c r="MM71" s="41"/>
      <c r="MN71" s="41"/>
      <c r="MO71" s="41"/>
      <c r="MP71" s="41"/>
      <c r="MQ71" s="41"/>
      <c r="MR71" s="41"/>
      <c r="MS71" s="41"/>
      <c r="MT71" s="41"/>
      <c r="MU71" s="41"/>
      <c r="MV71" s="41"/>
      <c r="MW71" s="41"/>
      <c r="MX71" s="41"/>
      <c r="MY71" s="41"/>
      <c r="MZ71" s="41"/>
      <c r="NA71" s="41"/>
      <c r="NB71" s="41"/>
      <c r="NC71" s="41"/>
      <c r="ND71" s="41"/>
      <c r="NE71" s="41"/>
      <c r="NF71" s="41"/>
      <c r="NG71" s="41"/>
      <c r="NH71" s="41"/>
      <c r="NI71" s="41"/>
      <c r="NJ71" s="41"/>
      <c r="NK71" s="41"/>
      <c r="NL71" s="41"/>
      <c r="NM71" s="41"/>
      <c r="NN71" s="41"/>
      <c r="NO71" s="41"/>
      <c r="NP71" s="41"/>
      <c r="NQ71" s="41"/>
      <c r="NR71" s="41"/>
      <c r="NS71" s="41"/>
      <c r="NT71" s="41"/>
      <c r="NU71" s="41"/>
      <c r="NV71" s="41"/>
      <c r="NW71" s="41"/>
      <c r="NX71" s="41"/>
      <c r="NY71" s="41"/>
      <c r="NZ71" s="41"/>
      <c r="OA71" s="41"/>
      <c r="OB71" s="41"/>
      <c r="OC71" s="41"/>
      <c r="OD71" s="41"/>
      <c r="OE71" s="41"/>
      <c r="OF71" s="41"/>
      <c r="OG71" s="41"/>
      <c r="OH71" s="41"/>
      <c r="OI71" s="41"/>
      <c r="OJ71" s="41"/>
      <c r="OK71" s="41"/>
      <c r="OL71" s="41"/>
      <c r="OM71" s="41"/>
      <c r="ON71" s="41"/>
      <c r="OO71" s="41"/>
      <c r="OP71" s="41"/>
      <c r="OQ71" s="41"/>
      <c r="OR71" s="41"/>
      <c r="OS71" s="41"/>
      <c r="OT71" s="41"/>
      <c r="OU71" s="41"/>
      <c r="OV71" s="41"/>
      <c r="OW71" s="41"/>
      <c r="OX71" s="41"/>
      <c r="OY71" s="41"/>
      <c r="OZ71" s="41"/>
      <c r="PA71" s="41"/>
      <c r="PB71" s="41"/>
      <c r="PC71" s="41"/>
      <c r="PD71" s="41"/>
      <c r="PE71" s="41"/>
      <c r="PF71" s="41"/>
      <c r="PG71" s="41"/>
      <c r="PH71" s="41"/>
      <c r="PI71" s="41"/>
      <c r="PJ71" s="41"/>
      <c r="PK71" s="41"/>
      <c r="PL71" s="41"/>
      <c r="PM71" s="41"/>
      <c r="PN71" s="41"/>
      <c r="PO71" s="41"/>
      <c r="PP71" s="41"/>
      <c r="PQ71" s="41"/>
      <c r="PR71" s="41"/>
      <c r="PS71" s="41"/>
      <c r="PT71" s="41"/>
      <c r="PU71" s="41"/>
      <c r="PV71" s="41"/>
      <c r="PW71" s="41"/>
      <c r="PX71" s="41"/>
      <c r="PY71" s="41"/>
      <c r="PZ71" s="41"/>
      <c r="QA71" s="41"/>
      <c r="QB71" s="41"/>
      <c r="QC71" s="41"/>
      <c r="QD71" s="41"/>
      <c r="QE71" s="41"/>
      <c r="QF71" s="41"/>
      <c r="QG71" s="41"/>
      <c r="QH71" s="41"/>
      <c r="QI71" s="41"/>
      <c r="QJ71" s="41"/>
      <c r="QK71" s="41"/>
      <c r="QL71" s="41"/>
      <c r="QM71" s="41"/>
      <c r="QN71" s="41"/>
      <c r="QO71" s="41"/>
    </row>
    <row r="72" spans="1:457" ht="16.5" customHeight="1" x14ac:dyDescent="0.25">
      <c r="A72" s="180">
        <v>3299</v>
      </c>
      <c r="B72" s="181"/>
      <c r="C72" s="182"/>
      <c r="D72" s="114" t="s">
        <v>66</v>
      </c>
      <c r="E72" s="135"/>
      <c r="F72" s="61">
        <f t="shared" ref="F72" si="23">G72-E72</f>
        <v>238.9</v>
      </c>
      <c r="G72" s="135">
        <v>238.9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  <c r="EO72" s="41"/>
      <c r="EP72" s="41"/>
      <c r="EQ72" s="41"/>
      <c r="ER72" s="41"/>
      <c r="ES72" s="41"/>
      <c r="ET72" s="41"/>
      <c r="EU72" s="41"/>
      <c r="EV72" s="41"/>
      <c r="EW72" s="41"/>
      <c r="EX72" s="41"/>
      <c r="EY72" s="41"/>
      <c r="EZ72" s="41"/>
      <c r="FA72" s="41"/>
      <c r="FB72" s="41"/>
      <c r="FC72" s="41"/>
      <c r="FD72" s="41"/>
      <c r="FE72" s="41"/>
      <c r="FF72" s="41"/>
      <c r="FG72" s="41"/>
      <c r="FH72" s="41"/>
      <c r="FI72" s="41"/>
      <c r="FJ72" s="41"/>
      <c r="FK72" s="41"/>
      <c r="FL72" s="41"/>
      <c r="FM72" s="41"/>
      <c r="FN72" s="41"/>
      <c r="FO72" s="41"/>
      <c r="FP72" s="41"/>
      <c r="FQ72" s="41"/>
      <c r="FR72" s="41"/>
      <c r="FS72" s="41"/>
      <c r="FT72" s="41"/>
      <c r="FU72" s="41"/>
      <c r="FV72" s="41"/>
      <c r="FW72" s="41"/>
      <c r="FX72" s="41"/>
      <c r="FY72" s="41"/>
      <c r="FZ72" s="41"/>
      <c r="GA72" s="41"/>
      <c r="GB72" s="41"/>
      <c r="GC72" s="41"/>
      <c r="GD72" s="41"/>
      <c r="GE72" s="41"/>
      <c r="GF72" s="41"/>
      <c r="GG72" s="41"/>
      <c r="GH72" s="41"/>
      <c r="GI72" s="41"/>
      <c r="GJ72" s="41"/>
      <c r="GK72" s="41"/>
      <c r="GL72" s="41"/>
      <c r="GM72" s="41"/>
      <c r="GN72" s="41"/>
      <c r="GO72" s="41"/>
      <c r="GP72" s="41"/>
      <c r="GQ72" s="41"/>
      <c r="GR72" s="41"/>
      <c r="GS72" s="41"/>
      <c r="GT72" s="41"/>
      <c r="GU72" s="41"/>
      <c r="GV72" s="41"/>
      <c r="GW72" s="41"/>
      <c r="GX72" s="41"/>
      <c r="GY72" s="41"/>
      <c r="GZ72" s="41"/>
      <c r="HA72" s="41"/>
      <c r="HB72" s="41"/>
      <c r="HC72" s="41"/>
      <c r="HD72" s="41"/>
      <c r="HE72" s="41"/>
      <c r="HF72" s="41"/>
      <c r="HG72" s="41"/>
      <c r="HH72" s="41"/>
      <c r="HI72" s="41"/>
      <c r="HJ72" s="41"/>
      <c r="HK72" s="41"/>
      <c r="HL72" s="41"/>
      <c r="HM72" s="41"/>
      <c r="HN72" s="41"/>
      <c r="HO72" s="41"/>
      <c r="HP72" s="41"/>
      <c r="HQ72" s="41"/>
      <c r="HR72" s="41"/>
      <c r="HS72" s="41"/>
      <c r="HT72" s="41"/>
      <c r="HU72" s="41"/>
      <c r="HV72" s="41"/>
      <c r="HW72" s="41"/>
      <c r="HX72" s="41"/>
      <c r="HY72" s="41"/>
      <c r="HZ72" s="41"/>
      <c r="IA72" s="41"/>
      <c r="IB72" s="41"/>
      <c r="IC72" s="41"/>
      <c r="ID72" s="41"/>
      <c r="IE72" s="41"/>
      <c r="IF72" s="41"/>
      <c r="IG72" s="41"/>
      <c r="IH72" s="41"/>
      <c r="II72" s="41"/>
      <c r="IJ72" s="41"/>
      <c r="IK72" s="41"/>
      <c r="IL72" s="41"/>
      <c r="IM72" s="41"/>
      <c r="IN72" s="41"/>
      <c r="IO72" s="41"/>
      <c r="IP72" s="41"/>
      <c r="IQ72" s="41"/>
      <c r="IR72" s="41"/>
      <c r="IS72" s="41"/>
      <c r="IT72" s="41"/>
      <c r="IU72" s="41"/>
      <c r="IV72" s="41"/>
      <c r="IW72" s="41"/>
      <c r="IX72" s="41"/>
      <c r="IY72" s="41"/>
      <c r="IZ72" s="41"/>
      <c r="JA72" s="41"/>
      <c r="JB72" s="41"/>
      <c r="JC72" s="41"/>
      <c r="JD72" s="41"/>
      <c r="JE72" s="41"/>
      <c r="JF72" s="41"/>
      <c r="JG72" s="41"/>
      <c r="JH72" s="41"/>
      <c r="JI72" s="41"/>
      <c r="JJ72" s="41"/>
      <c r="JK72" s="41"/>
      <c r="JL72" s="41"/>
      <c r="JM72" s="41"/>
      <c r="JN72" s="41"/>
      <c r="JO72" s="41"/>
      <c r="JP72" s="41"/>
      <c r="JQ72" s="41"/>
      <c r="JR72" s="41"/>
      <c r="JS72" s="41"/>
      <c r="JT72" s="41"/>
      <c r="JU72" s="41"/>
      <c r="JV72" s="41"/>
      <c r="JW72" s="41"/>
      <c r="JX72" s="41"/>
      <c r="JY72" s="41"/>
      <c r="JZ72" s="41"/>
      <c r="KA72" s="41"/>
      <c r="KB72" s="41"/>
      <c r="KC72" s="41"/>
      <c r="KD72" s="41"/>
      <c r="KE72" s="41"/>
      <c r="KF72" s="41"/>
      <c r="KG72" s="41"/>
      <c r="KH72" s="41"/>
      <c r="KI72" s="41"/>
      <c r="KJ72" s="41"/>
      <c r="KK72" s="41"/>
      <c r="KL72" s="41"/>
      <c r="KM72" s="41"/>
      <c r="KN72" s="41"/>
      <c r="KO72" s="41"/>
      <c r="KP72" s="41"/>
      <c r="KQ72" s="41"/>
      <c r="KR72" s="41"/>
      <c r="KS72" s="41"/>
      <c r="KT72" s="41"/>
      <c r="KU72" s="41"/>
      <c r="KV72" s="41"/>
      <c r="KW72" s="41"/>
      <c r="KX72" s="41"/>
      <c r="KY72" s="41"/>
      <c r="KZ72" s="41"/>
      <c r="LA72" s="41"/>
      <c r="LB72" s="41"/>
      <c r="LC72" s="41"/>
      <c r="LD72" s="41"/>
      <c r="LE72" s="41"/>
      <c r="LF72" s="41"/>
      <c r="LG72" s="41"/>
      <c r="LH72" s="41"/>
      <c r="LI72" s="41"/>
      <c r="LJ72" s="41"/>
      <c r="LK72" s="41"/>
      <c r="LL72" s="41"/>
      <c r="LM72" s="41"/>
      <c r="LN72" s="41"/>
      <c r="LO72" s="41"/>
      <c r="LP72" s="41"/>
      <c r="LQ72" s="41"/>
      <c r="LR72" s="41"/>
      <c r="LS72" s="41"/>
      <c r="LT72" s="41"/>
      <c r="LU72" s="41"/>
      <c r="LV72" s="41"/>
      <c r="LW72" s="41"/>
      <c r="LX72" s="41"/>
      <c r="LY72" s="41"/>
      <c r="LZ72" s="41"/>
      <c r="MA72" s="41"/>
      <c r="MB72" s="41"/>
      <c r="MC72" s="41"/>
      <c r="MD72" s="41"/>
      <c r="ME72" s="41"/>
      <c r="MF72" s="41"/>
      <c r="MG72" s="41"/>
      <c r="MH72" s="41"/>
      <c r="MI72" s="41"/>
      <c r="MJ72" s="41"/>
      <c r="MK72" s="41"/>
      <c r="ML72" s="41"/>
      <c r="MM72" s="41"/>
      <c r="MN72" s="41"/>
      <c r="MO72" s="41"/>
      <c r="MP72" s="41"/>
      <c r="MQ72" s="41"/>
      <c r="MR72" s="41"/>
      <c r="MS72" s="41"/>
      <c r="MT72" s="41"/>
      <c r="MU72" s="41"/>
      <c r="MV72" s="41"/>
      <c r="MW72" s="41"/>
      <c r="MX72" s="41"/>
      <c r="MY72" s="41"/>
      <c r="MZ72" s="41"/>
      <c r="NA72" s="41"/>
      <c r="NB72" s="41"/>
      <c r="NC72" s="41"/>
      <c r="ND72" s="41"/>
      <c r="NE72" s="41"/>
      <c r="NF72" s="41"/>
      <c r="NG72" s="41"/>
      <c r="NH72" s="41"/>
      <c r="NI72" s="41"/>
      <c r="NJ72" s="41"/>
      <c r="NK72" s="41"/>
      <c r="NL72" s="41"/>
      <c r="NM72" s="41"/>
      <c r="NN72" s="41"/>
      <c r="NO72" s="41"/>
      <c r="NP72" s="41"/>
      <c r="NQ72" s="41"/>
      <c r="NR72" s="41"/>
      <c r="NS72" s="41"/>
      <c r="NT72" s="41"/>
      <c r="NU72" s="41"/>
      <c r="NV72" s="41"/>
      <c r="NW72" s="41"/>
      <c r="NX72" s="41"/>
      <c r="NY72" s="41"/>
      <c r="NZ72" s="41"/>
      <c r="OA72" s="41"/>
      <c r="OB72" s="41"/>
      <c r="OC72" s="41"/>
      <c r="OD72" s="41"/>
      <c r="OE72" s="41"/>
      <c r="OF72" s="41"/>
      <c r="OG72" s="41"/>
      <c r="OH72" s="41"/>
      <c r="OI72" s="41"/>
      <c r="OJ72" s="41"/>
      <c r="OK72" s="41"/>
      <c r="OL72" s="41"/>
      <c r="OM72" s="41"/>
      <c r="ON72" s="41"/>
      <c r="OO72" s="41"/>
      <c r="OP72" s="41"/>
      <c r="OQ72" s="41"/>
      <c r="OR72" s="41"/>
      <c r="OS72" s="41"/>
      <c r="OT72" s="41"/>
      <c r="OU72" s="41"/>
      <c r="OV72" s="41"/>
      <c r="OW72" s="41"/>
      <c r="OX72" s="41"/>
      <c r="OY72" s="41"/>
      <c r="OZ72" s="41"/>
      <c r="PA72" s="41"/>
      <c r="PB72" s="41"/>
      <c r="PC72" s="41"/>
      <c r="PD72" s="41"/>
      <c r="PE72" s="41"/>
      <c r="PF72" s="41"/>
      <c r="PG72" s="41"/>
      <c r="PH72" s="41"/>
      <c r="PI72" s="41"/>
      <c r="PJ72" s="41"/>
      <c r="PK72" s="41"/>
      <c r="PL72" s="41"/>
      <c r="PM72" s="41"/>
      <c r="PN72" s="41"/>
      <c r="PO72" s="41"/>
      <c r="PP72" s="41"/>
      <c r="PQ72" s="41"/>
      <c r="PR72" s="41"/>
      <c r="PS72" s="41"/>
      <c r="PT72" s="41"/>
      <c r="PU72" s="41"/>
      <c r="PV72" s="41"/>
      <c r="PW72" s="41"/>
      <c r="PX72" s="41"/>
      <c r="PY72" s="41"/>
      <c r="PZ72" s="41"/>
      <c r="QA72" s="41"/>
      <c r="QB72" s="41"/>
      <c r="QC72" s="41"/>
      <c r="QD72" s="41"/>
      <c r="QE72" s="41"/>
      <c r="QF72" s="41"/>
      <c r="QG72" s="41"/>
      <c r="QH72" s="41"/>
      <c r="QI72" s="41"/>
      <c r="QJ72" s="41"/>
      <c r="QK72" s="41"/>
      <c r="QL72" s="41"/>
      <c r="QM72" s="41"/>
      <c r="QN72" s="41"/>
      <c r="QO72" s="41"/>
    </row>
    <row r="73" spans="1:457" ht="21.75" customHeight="1" x14ac:dyDescent="0.25">
      <c r="A73" s="177" t="s">
        <v>200</v>
      </c>
      <c r="B73" s="189"/>
      <c r="C73" s="190"/>
      <c r="D73" s="116" t="s">
        <v>201</v>
      </c>
      <c r="E73" s="132">
        <f t="shared" ref="E73:G74" si="24">E74</f>
        <v>0</v>
      </c>
      <c r="F73" s="132">
        <f t="shared" si="24"/>
        <v>0</v>
      </c>
      <c r="G73" s="132">
        <f t="shared" si="24"/>
        <v>0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1"/>
      <c r="DV73" s="41"/>
      <c r="DW73" s="41"/>
      <c r="DX73" s="41"/>
      <c r="DY73" s="41"/>
      <c r="DZ73" s="41"/>
      <c r="EA73" s="41"/>
      <c r="EB73" s="41"/>
      <c r="EC73" s="41"/>
      <c r="ED73" s="41"/>
      <c r="EE73" s="41"/>
      <c r="EF73" s="41"/>
      <c r="EG73" s="41"/>
      <c r="EH73" s="41"/>
      <c r="EI73" s="41"/>
      <c r="EJ73" s="41"/>
      <c r="EK73" s="41"/>
      <c r="EL73" s="41"/>
      <c r="EM73" s="41"/>
      <c r="EN73" s="41"/>
      <c r="EO73" s="41"/>
      <c r="EP73" s="41"/>
      <c r="EQ73" s="41"/>
      <c r="ER73" s="41"/>
      <c r="ES73" s="41"/>
      <c r="ET73" s="41"/>
      <c r="EU73" s="41"/>
      <c r="EV73" s="41"/>
      <c r="EW73" s="41"/>
      <c r="EX73" s="41"/>
      <c r="EY73" s="41"/>
      <c r="EZ73" s="41"/>
      <c r="FA73" s="41"/>
      <c r="FB73" s="41"/>
      <c r="FC73" s="41"/>
      <c r="FD73" s="41"/>
      <c r="FE73" s="41"/>
      <c r="FF73" s="41"/>
      <c r="FG73" s="41"/>
      <c r="FH73" s="41"/>
      <c r="FI73" s="41"/>
      <c r="FJ73" s="41"/>
      <c r="FK73" s="41"/>
      <c r="FL73" s="41"/>
      <c r="FM73" s="41"/>
      <c r="FN73" s="41"/>
      <c r="FO73" s="41"/>
      <c r="FP73" s="41"/>
      <c r="FQ73" s="41"/>
      <c r="FR73" s="41"/>
      <c r="FS73" s="41"/>
      <c r="FT73" s="41"/>
      <c r="FU73" s="41"/>
      <c r="FV73" s="41"/>
      <c r="FW73" s="41"/>
      <c r="FX73" s="41"/>
      <c r="FY73" s="41"/>
      <c r="FZ73" s="41"/>
      <c r="GA73" s="41"/>
      <c r="GB73" s="41"/>
      <c r="GC73" s="41"/>
      <c r="GD73" s="41"/>
      <c r="GE73" s="41"/>
      <c r="GF73" s="41"/>
      <c r="GG73" s="41"/>
      <c r="GH73" s="41"/>
      <c r="GI73" s="41"/>
      <c r="GJ73" s="41"/>
      <c r="GK73" s="41"/>
      <c r="GL73" s="41"/>
      <c r="GM73" s="41"/>
      <c r="GN73" s="41"/>
      <c r="GO73" s="41"/>
      <c r="GP73" s="41"/>
      <c r="GQ73" s="41"/>
      <c r="GR73" s="41"/>
      <c r="GS73" s="41"/>
      <c r="GT73" s="41"/>
      <c r="GU73" s="41"/>
      <c r="GV73" s="41"/>
      <c r="GW73" s="41"/>
      <c r="GX73" s="41"/>
      <c r="GY73" s="41"/>
      <c r="GZ73" s="41"/>
      <c r="HA73" s="41"/>
      <c r="HB73" s="41"/>
      <c r="HC73" s="41"/>
      <c r="HD73" s="41"/>
      <c r="HE73" s="41"/>
      <c r="HF73" s="41"/>
      <c r="HG73" s="41"/>
      <c r="HH73" s="41"/>
      <c r="HI73" s="41"/>
      <c r="HJ73" s="41"/>
      <c r="HK73" s="41"/>
      <c r="HL73" s="41"/>
      <c r="HM73" s="41"/>
      <c r="HN73" s="41"/>
      <c r="HO73" s="41"/>
      <c r="HP73" s="41"/>
      <c r="HQ73" s="41"/>
      <c r="HR73" s="41"/>
      <c r="HS73" s="41"/>
      <c r="HT73" s="41"/>
      <c r="HU73" s="41"/>
      <c r="HV73" s="41"/>
      <c r="HW73" s="41"/>
      <c r="HX73" s="41"/>
      <c r="HY73" s="41"/>
      <c r="HZ73" s="41"/>
      <c r="IA73" s="41"/>
      <c r="IB73" s="41"/>
      <c r="IC73" s="41"/>
      <c r="ID73" s="41"/>
      <c r="IE73" s="41"/>
      <c r="IF73" s="41"/>
      <c r="IG73" s="41"/>
      <c r="IH73" s="41"/>
      <c r="II73" s="41"/>
      <c r="IJ73" s="41"/>
      <c r="IK73" s="41"/>
      <c r="IL73" s="41"/>
      <c r="IM73" s="41"/>
      <c r="IN73" s="41"/>
      <c r="IO73" s="41"/>
      <c r="IP73" s="41"/>
      <c r="IQ73" s="41"/>
      <c r="IR73" s="41"/>
      <c r="IS73" s="41"/>
      <c r="IT73" s="41"/>
      <c r="IU73" s="41"/>
      <c r="IV73" s="41"/>
      <c r="IW73" s="41"/>
      <c r="IX73" s="41"/>
      <c r="IY73" s="41"/>
      <c r="IZ73" s="41"/>
      <c r="JA73" s="41"/>
      <c r="JB73" s="41"/>
      <c r="JC73" s="41"/>
      <c r="JD73" s="41"/>
      <c r="JE73" s="41"/>
      <c r="JF73" s="41"/>
      <c r="JG73" s="41"/>
      <c r="JH73" s="41"/>
      <c r="JI73" s="41"/>
      <c r="JJ73" s="41"/>
      <c r="JK73" s="41"/>
      <c r="JL73" s="41"/>
      <c r="JM73" s="41"/>
      <c r="JN73" s="41"/>
      <c r="JO73" s="41"/>
      <c r="JP73" s="41"/>
      <c r="JQ73" s="41"/>
      <c r="JR73" s="41"/>
      <c r="JS73" s="41"/>
      <c r="JT73" s="41"/>
      <c r="JU73" s="41"/>
      <c r="JV73" s="41"/>
      <c r="JW73" s="41"/>
      <c r="JX73" s="41"/>
      <c r="JY73" s="41"/>
      <c r="JZ73" s="41"/>
      <c r="KA73" s="41"/>
      <c r="KB73" s="41"/>
      <c r="KC73" s="41"/>
      <c r="KD73" s="41"/>
      <c r="KE73" s="41"/>
      <c r="KF73" s="41"/>
      <c r="KG73" s="41"/>
      <c r="KH73" s="41"/>
      <c r="KI73" s="41"/>
      <c r="KJ73" s="41"/>
      <c r="KK73" s="41"/>
      <c r="KL73" s="41"/>
      <c r="KM73" s="41"/>
      <c r="KN73" s="41"/>
      <c r="KO73" s="41"/>
      <c r="KP73" s="41"/>
      <c r="KQ73" s="41"/>
      <c r="KR73" s="41"/>
      <c r="KS73" s="41"/>
      <c r="KT73" s="41"/>
      <c r="KU73" s="41"/>
      <c r="KV73" s="41"/>
      <c r="KW73" s="41"/>
      <c r="KX73" s="41"/>
      <c r="KY73" s="41"/>
      <c r="KZ73" s="41"/>
      <c r="LA73" s="41"/>
      <c r="LB73" s="41"/>
      <c r="LC73" s="41"/>
      <c r="LD73" s="41"/>
      <c r="LE73" s="41"/>
      <c r="LF73" s="41"/>
      <c r="LG73" s="41"/>
      <c r="LH73" s="41"/>
      <c r="LI73" s="41"/>
      <c r="LJ73" s="41"/>
      <c r="LK73" s="41"/>
      <c r="LL73" s="41"/>
      <c r="LM73" s="41"/>
      <c r="LN73" s="41"/>
      <c r="LO73" s="41"/>
      <c r="LP73" s="41"/>
      <c r="LQ73" s="41"/>
      <c r="LR73" s="41"/>
      <c r="LS73" s="41"/>
      <c r="LT73" s="41"/>
      <c r="LU73" s="41"/>
      <c r="LV73" s="41"/>
      <c r="LW73" s="41"/>
      <c r="LX73" s="41"/>
      <c r="LY73" s="41"/>
      <c r="LZ73" s="41"/>
      <c r="MA73" s="41"/>
      <c r="MB73" s="41"/>
      <c r="MC73" s="41"/>
      <c r="MD73" s="41"/>
      <c r="ME73" s="41"/>
      <c r="MF73" s="41"/>
      <c r="MG73" s="41"/>
      <c r="MH73" s="41"/>
      <c r="MI73" s="41"/>
      <c r="MJ73" s="41"/>
      <c r="MK73" s="41"/>
      <c r="ML73" s="41"/>
      <c r="MM73" s="41"/>
      <c r="MN73" s="41"/>
      <c r="MO73" s="41"/>
      <c r="MP73" s="41"/>
      <c r="MQ73" s="41"/>
      <c r="MR73" s="41"/>
      <c r="MS73" s="41"/>
      <c r="MT73" s="41"/>
      <c r="MU73" s="41"/>
      <c r="MV73" s="41"/>
      <c r="MW73" s="41"/>
      <c r="MX73" s="41"/>
      <c r="MY73" s="41"/>
      <c r="MZ73" s="41"/>
      <c r="NA73" s="41"/>
      <c r="NB73" s="41"/>
      <c r="NC73" s="41"/>
      <c r="ND73" s="41"/>
      <c r="NE73" s="41"/>
      <c r="NF73" s="41"/>
      <c r="NG73" s="41"/>
      <c r="NH73" s="41"/>
      <c r="NI73" s="41"/>
      <c r="NJ73" s="41"/>
      <c r="NK73" s="41"/>
      <c r="NL73" s="41"/>
      <c r="NM73" s="41"/>
      <c r="NN73" s="41"/>
      <c r="NO73" s="41"/>
      <c r="NP73" s="41"/>
      <c r="NQ73" s="41"/>
      <c r="NR73" s="41"/>
      <c r="NS73" s="41"/>
      <c r="NT73" s="41"/>
      <c r="NU73" s="41"/>
      <c r="NV73" s="41"/>
      <c r="NW73" s="41"/>
      <c r="NX73" s="41"/>
      <c r="NY73" s="41"/>
      <c r="NZ73" s="41"/>
      <c r="OA73" s="41"/>
      <c r="OB73" s="41"/>
      <c r="OC73" s="41"/>
      <c r="OD73" s="41"/>
      <c r="OE73" s="41"/>
      <c r="OF73" s="41"/>
      <c r="OG73" s="41"/>
      <c r="OH73" s="41"/>
      <c r="OI73" s="41"/>
      <c r="OJ73" s="41"/>
      <c r="OK73" s="41"/>
      <c r="OL73" s="41"/>
      <c r="OM73" s="41"/>
      <c r="ON73" s="41"/>
      <c r="OO73" s="41"/>
      <c r="OP73" s="41"/>
      <c r="OQ73" s="41"/>
      <c r="OR73" s="41"/>
      <c r="OS73" s="41"/>
      <c r="OT73" s="41"/>
      <c r="OU73" s="41"/>
      <c r="OV73" s="41"/>
      <c r="OW73" s="41"/>
      <c r="OX73" s="41"/>
      <c r="OY73" s="41"/>
      <c r="OZ73" s="41"/>
      <c r="PA73" s="41"/>
      <c r="PB73" s="41"/>
      <c r="PC73" s="41"/>
      <c r="PD73" s="41"/>
      <c r="PE73" s="41"/>
      <c r="PF73" s="41"/>
      <c r="PG73" s="41"/>
      <c r="PH73" s="41"/>
      <c r="PI73" s="41"/>
      <c r="PJ73" s="41"/>
      <c r="PK73" s="41"/>
      <c r="PL73" s="41"/>
      <c r="PM73" s="41"/>
      <c r="PN73" s="41"/>
      <c r="PO73" s="41"/>
      <c r="PP73" s="41"/>
      <c r="PQ73" s="41"/>
      <c r="PR73" s="41"/>
      <c r="PS73" s="41"/>
      <c r="PT73" s="41"/>
      <c r="PU73" s="41"/>
      <c r="PV73" s="41"/>
      <c r="PW73" s="41"/>
      <c r="PX73" s="41"/>
      <c r="PY73" s="41"/>
      <c r="PZ73" s="41"/>
      <c r="QA73" s="41"/>
      <c r="QB73" s="41"/>
      <c r="QC73" s="41"/>
      <c r="QD73" s="41"/>
      <c r="QE73" s="41"/>
      <c r="QF73" s="41"/>
      <c r="QG73" s="41"/>
      <c r="QH73" s="41"/>
      <c r="QI73" s="41"/>
      <c r="QJ73" s="41"/>
      <c r="QK73" s="41"/>
      <c r="QL73" s="41"/>
      <c r="QM73" s="41"/>
      <c r="QN73" s="41"/>
      <c r="QO73" s="41"/>
    </row>
    <row r="74" spans="1:457" ht="21.75" customHeight="1" x14ac:dyDescent="0.25">
      <c r="A74" s="174" t="s">
        <v>79</v>
      </c>
      <c r="B74" s="193"/>
      <c r="C74" s="194"/>
      <c r="D74" s="115" t="s">
        <v>18</v>
      </c>
      <c r="E74" s="133">
        <f t="shared" si="24"/>
        <v>0</v>
      </c>
      <c r="F74" s="133">
        <f t="shared" si="24"/>
        <v>0</v>
      </c>
      <c r="G74" s="133">
        <f t="shared" si="24"/>
        <v>0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  <c r="CP74" s="41"/>
      <c r="CQ74" s="41"/>
      <c r="CR74" s="41"/>
      <c r="CS74" s="41"/>
      <c r="CT74" s="41"/>
      <c r="CU74" s="41"/>
      <c r="CV74" s="41"/>
      <c r="CW74" s="41"/>
      <c r="CX74" s="41"/>
      <c r="CY74" s="41"/>
      <c r="CZ74" s="41"/>
      <c r="DA74" s="41"/>
      <c r="DB74" s="41"/>
      <c r="DC74" s="41"/>
      <c r="DD74" s="41"/>
      <c r="DE74" s="41"/>
      <c r="DF74" s="41"/>
      <c r="DG74" s="41"/>
      <c r="DH74" s="41"/>
      <c r="DI74" s="41"/>
      <c r="DJ74" s="41"/>
      <c r="DK74" s="41"/>
      <c r="DL74" s="41"/>
      <c r="DM74" s="41"/>
      <c r="DN74" s="41"/>
      <c r="DO74" s="41"/>
      <c r="DP74" s="41"/>
      <c r="DQ74" s="41"/>
      <c r="DR74" s="41"/>
      <c r="DS74" s="41"/>
      <c r="DT74" s="41"/>
      <c r="DU74" s="41"/>
      <c r="DV74" s="41"/>
      <c r="DW74" s="41"/>
      <c r="DX74" s="41"/>
      <c r="DY74" s="41"/>
      <c r="DZ74" s="41"/>
      <c r="EA74" s="41"/>
      <c r="EB74" s="41"/>
      <c r="EC74" s="41"/>
      <c r="ED74" s="41"/>
      <c r="EE74" s="41"/>
      <c r="EF74" s="41"/>
      <c r="EG74" s="41"/>
      <c r="EH74" s="41"/>
      <c r="EI74" s="41"/>
      <c r="EJ74" s="41"/>
      <c r="EK74" s="41"/>
      <c r="EL74" s="41"/>
      <c r="EM74" s="41"/>
      <c r="EN74" s="41"/>
      <c r="EO74" s="41"/>
      <c r="EP74" s="41"/>
      <c r="EQ74" s="41"/>
      <c r="ER74" s="41"/>
      <c r="ES74" s="41"/>
      <c r="ET74" s="41"/>
      <c r="EU74" s="41"/>
      <c r="EV74" s="41"/>
      <c r="EW74" s="41"/>
      <c r="EX74" s="41"/>
      <c r="EY74" s="41"/>
      <c r="EZ74" s="41"/>
      <c r="FA74" s="41"/>
      <c r="FB74" s="41"/>
      <c r="FC74" s="41"/>
      <c r="FD74" s="41"/>
      <c r="FE74" s="41"/>
      <c r="FF74" s="41"/>
      <c r="FG74" s="41"/>
      <c r="FH74" s="41"/>
      <c r="FI74" s="41"/>
      <c r="FJ74" s="41"/>
      <c r="FK74" s="41"/>
      <c r="FL74" s="41"/>
      <c r="FM74" s="41"/>
      <c r="FN74" s="41"/>
      <c r="FO74" s="41"/>
      <c r="FP74" s="41"/>
      <c r="FQ74" s="41"/>
      <c r="FR74" s="41"/>
      <c r="FS74" s="41"/>
      <c r="FT74" s="41"/>
      <c r="FU74" s="41"/>
      <c r="FV74" s="41"/>
      <c r="FW74" s="41"/>
      <c r="FX74" s="41"/>
      <c r="FY74" s="41"/>
      <c r="FZ74" s="41"/>
      <c r="GA74" s="41"/>
      <c r="GB74" s="41"/>
      <c r="GC74" s="41"/>
      <c r="GD74" s="41"/>
      <c r="GE74" s="41"/>
      <c r="GF74" s="41"/>
      <c r="GG74" s="41"/>
      <c r="GH74" s="41"/>
      <c r="GI74" s="41"/>
      <c r="GJ74" s="41"/>
      <c r="GK74" s="41"/>
      <c r="GL74" s="41"/>
      <c r="GM74" s="41"/>
      <c r="GN74" s="41"/>
      <c r="GO74" s="41"/>
      <c r="GP74" s="41"/>
      <c r="GQ74" s="41"/>
      <c r="GR74" s="41"/>
      <c r="GS74" s="41"/>
      <c r="GT74" s="41"/>
      <c r="GU74" s="41"/>
      <c r="GV74" s="41"/>
      <c r="GW74" s="41"/>
      <c r="GX74" s="41"/>
      <c r="GY74" s="41"/>
      <c r="GZ74" s="41"/>
      <c r="HA74" s="41"/>
      <c r="HB74" s="41"/>
      <c r="HC74" s="41"/>
      <c r="HD74" s="41"/>
      <c r="HE74" s="41"/>
      <c r="HF74" s="41"/>
      <c r="HG74" s="41"/>
      <c r="HH74" s="41"/>
      <c r="HI74" s="41"/>
      <c r="HJ74" s="41"/>
      <c r="HK74" s="41"/>
      <c r="HL74" s="41"/>
      <c r="HM74" s="41"/>
      <c r="HN74" s="41"/>
      <c r="HO74" s="41"/>
      <c r="HP74" s="41"/>
      <c r="HQ74" s="41"/>
      <c r="HR74" s="41"/>
      <c r="HS74" s="41"/>
      <c r="HT74" s="41"/>
      <c r="HU74" s="41"/>
      <c r="HV74" s="41"/>
      <c r="HW74" s="41"/>
      <c r="HX74" s="41"/>
      <c r="HY74" s="41"/>
      <c r="HZ74" s="41"/>
      <c r="IA74" s="41"/>
      <c r="IB74" s="41"/>
      <c r="IC74" s="41"/>
      <c r="ID74" s="41"/>
      <c r="IE74" s="41"/>
      <c r="IF74" s="41"/>
      <c r="IG74" s="41"/>
      <c r="IH74" s="41"/>
      <c r="II74" s="41"/>
      <c r="IJ74" s="41"/>
      <c r="IK74" s="41"/>
      <c r="IL74" s="41"/>
      <c r="IM74" s="41"/>
      <c r="IN74" s="41"/>
      <c r="IO74" s="41"/>
      <c r="IP74" s="41"/>
      <c r="IQ74" s="41"/>
      <c r="IR74" s="41"/>
      <c r="IS74" s="41"/>
      <c r="IT74" s="41"/>
      <c r="IU74" s="41"/>
      <c r="IV74" s="41"/>
      <c r="IW74" s="41"/>
      <c r="IX74" s="41"/>
      <c r="IY74" s="41"/>
      <c r="IZ74" s="41"/>
      <c r="JA74" s="41"/>
      <c r="JB74" s="41"/>
      <c r="JC74" s="41"/>
      <c r="JD74" s="41"/>
      <c r="JE74" s="41"/>
      <c r="JF74" s="41"/>
      <c r="JG74" s="41"/>
      <c r="JH74" s="41"/>
      <c r="JI74" s="41"/>
      <c r="JJ74" s="41"/>
      <c r="JK74" s="41"/>
      <c r="JL74" s="41"/>
      <c r="JM74" s="41"/>
      <c r="JN74" s="41"/>
      <c r="JO74" s="41"/>
      <c r="JP74" s="41"/>
      <c r="JQ74" s="41"/>
      <c r="JR74" s="41"/>
      <c r="JS74" s="41"/>
      <c r="JT74" s="41"/>
      <c r="JU74" s="41"/>
      <c r="JV74" s="41"/>
      <c r="JW74" s="41"/>
      <c r="JX74" s="41"/>
      <c r="JY74" s="41"/>
      <c r="JZ74" s="41"/>
      <c r="KA74" s="41"/>
      <c r="KB74" s="41"/>
      <c r="KC74" s="41"/>
      <c r="KD74" s="41"/>
      <c r="KE74" s="41"/>
      <c r="KF74" s="41"/>
      <c r="KG74" s="41"/>
      <c r="KH74" s="41"/>
      <c r="KI74" s="41"/>
      <c r="KJ74" s="41"/>
      <c r="KK74" s="41"/>
      <c r="KL74" s="41"/>
      <c r="KM74" s="41"/>
      <c r="KN74" s="41"/>
      <c r="KO74" s="41"/>
      <c r="KP74" s="41"/>
      <c r="KQ74" s="41"/>
      <c r="KR74" s="41"/>
      <c r="KS74" s="41"/>
      <c r="KT74" s="41"/>
      <c r="KU74" s="41"/>
      <c r="KV74" s="41"/>
      <c r="KW74" s="41"/>
      <c r="KX74" s="41"/>
      <c r="KY74" s="41"/>
      <c r="KZ74" s="41"/>
      <c r="LA74" s="41"/>
      <c r="LB74" s="41"/>
      <c r="LC74" s="41"/>
      <c r="LD74" s="41"/>
      <c r="LE74" s="41"/>
      <c r="LF74" s="41"/>
      <c r="LG74" s="41"/>
      <c r="LH74" s="41"/>
      <c r="LI74" s="41"/>
      <c r="LJ74" s="41"/>
      <c r="LK74" s="41"/>
      <c r="LL74" s="41"/>
      <c r="LM74" s="41"/>
      <c r="LN74" s="41"/>
      <c r="LO74" s="41"/>
      <c r="LP74" s="41"/>
      <c r="LQ74" s="41"/>
      <c r="LR74" s="41"/>
      <c r="LS74" s="41"/>
      <c r="LT74" s="41"/>
      <c r="LU74" s="41"/>
      <c r="LV74" s="41"/>
      <c r="LW74" s="41"/>
      <c r="LX74" s="41"/>
      <c r="LY74" s="41"/>
      <c r="LZ74" s="41"/>
      <c r="MA74" s="41"/>
      <c r="MB74" s="41"/>
      <c r="MC74" s="41"/>
      <c r="MD74" s="41"/>
      <c r="ME74" s="41"/>
      <c r="MF74" s="41"/>
      <c r="MG74" s="41"/>
      <c r="MH74" s="41"/>
      <c r="MI74" s="41"/>
      <c r="MJ74" s="41"/>
      <c r="MK74" s="41"/>
      <c r="ML74" s="41"/>
      <c r="MM74" s="41"/>
      <c r="MN74" s="41"/>
      <c r="MO74" s="41"/>
      <c r="MP74" s="41"/>
      <c r="MQ74" s="41"/>
      <c r="MR74" s="41"/>
      <c r="MS74" s="41"/>
      <c r="MT74" s="41"/>
      <c r="MU74" s="41"/>
      <c r="MV74" s="41"/>
      <c r="MW74" s="41"/>
      <c r="MX74" s="41"/>
      <c r="MY74" s="41"/>
      <c r="MZ74" s="41"/>
      <c r="NA74" s="41"/>
      <c r="NB74" s="41"/>
      <c r="NC74" s="41"/>
      <c r="ND74" s="41"/>
      <c r="NE74" s="41"/>
      <c r="NF74" s="41"/>
      <c r="NG74" s="41"/>
      <c r="NH74" s="41"/>
      <c r="NI74" s="41"/>
      <c r="NJ74" s="41"/>
      <c r="NK74" s="41"/>
      <c r="NL74" s="41"/>
      <c r="NM74" s="41"/>
      <c r="NN74" s="41"/>
      <c r="NO74" s="41"/>
      <c r="NP74" s="41"/>
      <c r="NQ74" s="41"/>
      <c r="NR74" s="41"/>
      <c r="NS74" s="41"/>
      <c r="NT74" s="41"/>
      <c r="NU74" s="41"/>
      <c r="NV74" s="41"/>
      <c r="NW74" s="41"/>
      <c r="NX74" s="41"/>
      <c r="NY74" s="41"/>
      <c r="NZ74" s="41"/>
      <c r="OA74" s="41"/>
      <c r="OB74" s="41"/>
      <c r="OC74" s="41"/>
      <c r="OD74" s="41"/>
      <c r="OE74" s="41"/>
      <c r="OF74" s="41"/>
      <c r="OG74" s="41"/>
      <c r="OH74" s="41"/>
      <c r="OI74" s="41"/>
      <c r="OJ74" s="41"/>
      <c r="OK74" s="41"/>
      <c r="OL74" s="41"/>
      <c r="OM74" s="41"/>
      <c r="ON74" s="41"/>
      <c r="OO74" s="41"/>
      <c r="OP74" s="41"/>
      <c r="OQ74" s="41"/>
      <c r="OR74" s="41"/>
      <c r="OS74" s="41"/>
      <c r="OT74" s="41"/>
      <c r="OU74" s="41"/>
      <c r="OV74" s="41"/>
      <c r="OW74" s="41"/>
      <c r="OX74" s="41"/>
      <c r="OY74" s="41"/>
      <c r="OZ74" s="41"/>
      <c r="PA74" s="41"/>
      <c r="PB74" s="41"/>
      <c r="PC74" s="41"/>
      <c r="PD74" s="41"/>
      <c r="PE74" s="41"/>
      <c r="PF74" s="41"/>
      <c r="PG74" s="41"/>
      <c r="PH74" s="41"/>
      <c r="PI74" s="41"/>
      <c r="PJ74" s="41"/>
      <c r="PK74" s="41"/>
      <c r="PL74" s="41"/>
      <c r="PM74" s="41"/>
      <c r="PN74" s="41"/>
      <c r="PO74" s="41"/>
      <c r="PP74" s="41"/>
      <c r="PQ74" s="41"/>
      <c r="PR74" s="41"/>
      <c r="PS74" s="41"/>
      <c r="PT74" s="41"/>
      <c r="PU74" s="41"/>
      <c r="PV74" s="41"/>
      <c r="PW74" s="41"/>
      <c r="PX74" s="41"/>
      <c r="PY74" s="41"/>
      <c r="PZ74" s="41"/>
      <c r="QA74" s="41"/>
      <c r="QB74" s="41"/>
      <c r="QC74" s="41"/>
      <c r="QD74" s="41"/>
      <c r="QE74" s="41"/>
      <c r="QF74" s="41"/>
      <c r="QG74" s="41"/>
      <c r="QH74" s="41"/>
      <c r="QI74" s="41"/>
      <c r="QJ74" s="41"/>
      <c r="QK74" s="41"/>
      <c r="QL74" s="41"/>
      <c r="QM74" s="41"/>
      <c r="QN74" s="41"/>
      <c r="QO74" s="41"/>
    </row>
    <row r="75" spans="1:457" ht="16.5" customHeight="1" x14ac:dyDescent="0.25">
      <c r="A75" s="180">
        <v>3237</v>
      </c>
      <c r="B75" s="191"/>
      <c r="C75" s="192"/>
      <c r="D75" s="114" t="s">
        <v>59</v>
      </c>
      <c r="E75" s="134">
        <v>0</v>
      </c>
      <c r="F75" s="134">
        <v>0</v>
      </c>
      <c r="G75" s="134">
        <v>0</v>
      </c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/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41"/>
      <c r="FD75" s="41"/>
      <c r="FE75" s="41"/>
      <c r="FF75" s="41"/>
      <c r="FG75" s="41"/>
      <c r="FH75" s="41"/>
      <c r="FI75" s="41"/>
      <c r="FJ75" s="41"/>
      <c r="FK75" s="41"/>
      <c r="FL75" s="41"/>
      <c r="FM75" s="41"/>
      <c r="FN75" s="41"/>
      <c r="FO75" s="41"/>
      <c r="FP75" s="41"/>
      <c r="FQ75" s="41"/>
      <c r="FR75" s="41"/>
      <c r="FS75" s="41"/>
      <c r="FT75" s="41"/>
      <c r="FU75" s="41"/>
      <c r="FV75" s="41"/>
      <c r="FW75" s="41"/>
      <c r="FX75" s="41"/>
      <c r="FY75" s="41"/>
      <c r="FZ75" s="41"/>
      <c r="GA75" s="41"/>
      <c r="GB75" s="41"/>
      <c r="GC75" s="41"/>
      <c r="GD75" s="41"/>
      <c r="GE75" s="41"/>
      <c r="GF75" s="41"/>
      <c r="GG75" s="41"/>
      <c r="GH75" s="41"/>
      <c r="GI75" s="41"/>
      <c r="GJ75" s="41"/>
      <c r="GK75" s="41"/>
      <c r="GL75" s="41"/>
      <c r="GM75" s="41"/>
      <c r="GN75" s="41"/>
      <c r="GO75" s="41"/>
      <c r="GP75" s="41"/>
      <c r="GQ75" s="41"/>
      <c r="GR75" s="41"/>
      <c r="GS75" s="41"/>
      <c r="GT75" s="41"/>
      <c r="GU75" s="41"/>
      <c r="GV75" s="41"/>
      <c r="GW75" s="41"/>
      <c r="GX75" s="41"/>
      <c r="GY75" s="41"/>
      <c r="GZ75" s="41"/>
      <c r="HA75" s="41"/>
      <c r="HB75" s="41"/>
      <c r="HC75" s="41"/>
      <c r="HD75" s="41"/>
      <c r="HE75" s="41"/>
      <c r="HF75" s="41"/>
      <c r="HG75" s="41"/>
      <c r="HH75" s="41"/>
      <c r="HI75" s="41"/>
      <c r="HJ75" s="41"/>
      <c r="HK75" s="41"/>
      <c r="HL75" s="41"/>
      <c r="HM75" s="41"/>
      <c r="HN75" s="41"/>
      <c r="HO75" s="41"/>
      <c r="HP75" s="41"/>
      <c r="HQ75" s="41"/>
      <c r="HR75" s="41"/>
      <c r="HS75" s="41"/>
      <c r="HT75" s="41"/>
      <c r="HU75" s="41"/>
      <c r="HV75" s="41"/>
      <c r="HW75" s="41"/>
      <c r="HX75" s="41"/>
      <c r="HY75" s="41"/>
      <c r="HZ75" s="41"/>
      <c r="IA75" s="41"/>
      <c r="IB75" s="41"/>
      <c r="IC75" s="41"/>
      <c r="ID75" s="41"/>
      <c r="IE75" s="41"/>
      <c r="IF75" s="41"/>
      <c r="IG75" s="41"/>
      <c r="IH75" s="41"/>
      <c r="II75" s="41"/>
      <c r="IJ75" s="41"/>
      <c r="IK75" s="41"/>
      <c r="IL75" s="41"/>
      <c r="IM75" s="41"/>
      <c r="IN75" s="41"/>
      <c r="IO75" s="41"/>
      <c r="IP75" s="41"/>
      <c r="IQ75" s="41"/>
      <c r="IR75" s="41"/>
      <c r="IS75" s="41"/>
      <c r="IT75" s="41"/>
      <c r="IU75" s="41"/>
      <c r="IV75" s="41"/>
      <c r="IW75" s="41"/>
      <c r="IX75" s="41"/>
      <c r="IY75" s="41"/>
      <c r="IZ75" s="41"/>
      <c r="JA75" s="41"/>
      <c r="JB75" s="41"/>
      <c r="JC75" s="41"/>
      <c r="JD75" s="41"/>
      <c r="JE75" s="41"/>
      <c r="JF75" s="41"/>
      <c r="JG75" s="41"/>
      <c r="JH75" s="41"/>
      <c r="JI75" s="41"/>
      <c r="JJ75" s="41"/>
      <c r="JK75" s="41"/>
      <c r="JL75" s="41"/>
      <c r="JM75" s="41"/>
      <c r="JN75" s="41"/>
      <c r="JO75" s="41"/>
      <c r="JP75" s="41"/>
      <c r="JQ75" s="41"/>
      <c r="JR75" s="41"/>
      <c r="JS75" s="41"/>
      <c r="JT75" s="41"/>
      <c r="JU75" s="41"/>
      <c r="JV75" s="41"/>
      <c r="JW75" s="41"/>
      <c r="JX75" s="41"/>
      <c r="JY75" s="41"/>
      <c r="JZ75" s="41"/>
      <c r="KA75" s="41"/>
      <c r="KB75" s="41"/>
      <c r="KC75" s="41"/>
      <c r="KD75" s="41"/>
      <c r="KE75" s="41"/>
      <c r="KF75" s="41"/>
      <c r="KG75" s="41"/>
      <c r="KH75" s="41"/>
      <c r="KI75" s="41"/>
      <c r="KJ75" s="41"/>
      <c r="KK75" s="41"/>
      <c r="KL75" s="41"/>
      <c r="KM75" s="41"/>
      <c r="KN75" s="41"/>
      <c r="KO75" s="41"/>
      <c r="KP75" s="41"/>
      <c r="KQ75" s="41"/>
      <c r="KR75" s="41"/>
      <c r="KS75" s="41"/>
      <c r="KT75" s="41"/>
      <c r="KU75" s="41"/>
      <c r="KV75" s="41"/>
      <c r="KW75" s="41"/>
      <c r="KX75" s="41"/>
      <c r="KY75" s="41"/>
      <c r="KZ75" s="41"/>
      <c r="LA75" s="41"/>
      <c r="LB75" s="41"/>
      <c r="LC75" s="41"/>
      <c r="LD75" s="41"/>
      <c r="LE75" s="41"/>
      <c r="LF75" s="41"/>
      <c r="LG75" s="41"/>
      <c r="LH75" s="41"/>
      <c r="LI75" s="41"/>
      <c r="LJ75" s="41"/>
      <c r="LK75" s="41"/>
      <c r="LL75" s="41"/>
      <c r="LM75" s="41"/>
      <c r="LN75" s="41"/>
      <c r="LO75" s="41"/>
      <c r="LP75" s="41"/>
      <c r="LQ75" s="41"/>
      <c r="LR75" s="41"/>
      <c r="LS75" s="41"/>
      <c r="LT75" s="41"/>
      <c r="LU75" s="41"/>
      <c r="LV75" s="41"/>
      <c r="LW75" s="41"/>
      <c r="LX75" s="41"/>
      <c r="LY75" s="41"/>
      <c r="LZ75" s="41"/>
      <c r="MA75" s="41"/>
      <c r="MB75" s="41"/>
      <c r="MC75" s="41"/>
      <c r="MD75" s="41"/>
      <c r="ME75" s="41"/>
      <c r="MF75" s="41"/>
      <c r="MG75" s="41"/>
      <c r="MH75" s="41"/>
      <c r="MI75" s="41"/>
      <c r="MJ75" s="41"/>
      <c r="MK75" s="41"/>
      <c r="ML75" s="41"/>
      <c r="MM75" s="41"/>
      <c r="MN75" s="41"/>
      <c r="MO75" s="41"/>
      <c r="MP75" s="41"/>
      <c r="MQ75" s="41"/>
      <c r="MR75" s="41"/>
      <c r="MS75" s="41"/>
      <c r="MT75" s="41"/>
      <c r="MU75" s="41"/>
      <c r="MV75" s="41"/>
      <c r="MW75" s="41"/>
      <c r="MX75" s="41"/>
      <c r="MY75" s="41"/>
      <c r="MZ75" s="41"/>
      <c r="NA75" s="41"/>
      <c r="NB75" s="41"/>
      <c r="NC75" s="41"/>
      <c r="ND75" s="41"/>
      <c r="NE75" s="41"/>
      <c r="NF75" s="41"/>
      <c r="NG75" s="41"/>
      <c r="NH75" s="41"/>
      <c r="NI75" s="41"/>
      <c r="NJ75" s="41"/>
      <c r="NK75" s="41"/>
      <c r="NL75" s="41"/>
      <c r="NM75" s="41"/>
      <c r="NN75" s="41"/>
      <c r="NO75" s="41"/>
      <c r="NP75" s="41"/>
      <c r="NQ75" s="41"/>
      <c r="NR75" s="41"/>
      <c r="NS75" s="41"/>
      <c r="NT75" s="41"/>
      <c r="NU75" s="41"/>
      <c r="NV75" s="41"/>
      <c r="NW75" s="41"/>
      <c r="NX75" s="41"/>
      <c r="NY75" s="41"/>
      <c r="NZ75" s="41"/>
      <c r="OA75" s="41"/>
      <c r="OB75" s="41"/>
      <c r="OC75" s="41"/>
      <c r="OD75" s="41"/>
      <c r="OE75" s="41"/>
      <c r="OF75" s="41"/>
      <c r="OG75" s="41"/>
      <c r="OH75" s="41"/>
      <c r="OI75" s="41"/>
      <c r="OJ75" s="41"/>
      <c r="OK75" s="41"/>
      <c r="OL75" s="41"/>
      <c r="OM75" s="41"/>
      <c r="ON75" s="41"/>
      <c r="OO75" s="41"/>
      <c r="OP75" s="41"/>
      <c r="OQ75" s="41"/>
      <c r="OR75" s="41"/>
      <c r="OS75" s="41"/>
      <c r="OT75" s="41"/>
      <c r="OU75" s="41"/>
      <c r="OV75" s="41"/>
      <c r="OW75" s="41"/>
      <c r="OX75" s="41"/>
      <c r="OY75" s="41"/>
      <c r="OZ75" s="41"/>
      <c r="PA75" s="41"/>
      <c r="PB75" s="41"/>
      <c r="PC75" s="41"/>
      <c r="PD75" s="41"/>
      <c r="PE75" s="41"/>
      <c r="PF75" s="41"/>
      <c r="PG75" s="41"/>
      <c r="PH75" s="41"/>
      <c r="PI75" s="41"/>
      <c r="PJ75" s="41"/>
      <c r="PK75" s="41"/>
      <c r="PL75" s="41"/>
      <c r="PM75" s="41"/>
      <c r="PN75" s="41"/>
      <c r="PO75" s="41"/>
      <c r="PP75" s="41"/>
      <c r="PQ75" s="41"/>
      <c r="PR75" s="41"/>
      <c r="PS75" s="41"/>
      <c r="PT75" s="41"/>
      <c r="PU75" s="41"/>
      <c r="PV75" s="41"/>
      <c r="PW75" s="41"/>
      <c r="PX75" s="41"/>
      <c r="PY75" s="41"/>
      <c r="PZ75" s="41"/>
      <c r="QA75" s="41"/>
      <c r="QB75" s="41"/>
      <c r="QC75" s="41"/>
      <c r="QD75" s="41"/>
      <c r="QE75" s="41"/>
      <c r="QF75" s="41"/>
      <c r="QG75" s="41"/>
      <c r="QH75" s="41"/>
      <c r="QI75" s="41"/>
      <c r="QJ75" s="41"/>
      <c r="QK75" s="41"/>
      <c r="QL75" s="41"/>
      <c r="QM75" s="41"/>
      <c r="QN75" s="41"/>
      <c r="QO75" s="41"/>
    </row>
    <row r="76" spans="1:457" x14ac:dyDescent="0.25">
      <c r="A76" s="213" t="s">
        <v>72</v>
      </c>
      <c r="B76" s="214"/>
      <c r="C76" s="215"/>
      <c r="D76" s="120" t="s">
        <v>73</v>
      </c>
      <c r="E76" s="132">
        <f t="shared" ref="E76" si="25">E77</f>
        <v>519.34036764217922</v>
      </c>
      <c r="F76" s="40">
        <f t="shared" ref="F76:G76" si="26">F77</f>
        <v>11.539632357820778</v>
      </c>
      <c r="G76" s="40">
        <f t="shared" si="26"/>
        <v>530.88</v>
      </c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457" s="54" customFormat="1" x14ac:dyDescent="0.25">
      <c r="A77" s="216" t="s">
        <v>79</v>
      </c>
      <c r="B77" s="217"/>
      <c r="C77" s="218"/>
      <c r="D77" s="121" t="s">
        <v>18</v>
      </c>
      <c r="E77" s="48">
        <f>E78</f>
        <v>519.34036764217922</v>
      </c>
      <c r="F77" s="48">
        <f>F78</f>
        <v>11.539632357820778</v>
      </c>
      <c r="G77" s="48">
        <f>G78</f>
        <v>530.88</v>
      </c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spans="1:457" x14ac:dyDescent="0.25">
      <c r="A78" s="219">
        <v>3237</v>
      </c>
      <c r="B78" s="220"/>
      <c r="C78" s="221"/>
      <c r="D78" s="109" t="s">
        <v>59</v>
      </c>
      <c r="E78" s="61">
        <f>3912.97/7.5345</f>
        <v>519.34036764217922</v>
      </c>
      <c r="F78" s="61">
        <f>G78-E78</f>
        <v>11.539632357820778</v>
      </c>
      <c r="G78" s="61">
        <v>530.88</v>
      </c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spans="1:457" s="53" customFormat="1" ht="21" customHeight="1" x14ac:dyDescent="0.25">
      <c r="A79" s="198" t="s">
        <v>95</v>
      </c>
      <c r="B79" s="199"/>
      <c r="C79" s="200"/>
      <c r="D79" s="119" t="s">
        <v>96</v>
      </c>
      <c r="E79" s="131">
        <f t="shared" ref="E79:G80" si="27">E80</f>
        <v>0</v>
      </c>
      <c r="F79" s="131">
        <f t="shared" si="27"/>
        <v>0</v>
      </c>
      <c r="G79" s="131">
        <f t="shared" si="27"/>
        <v>0</v>
      </c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457" x14ac:dyDescent="0.25">
      <c r="A80" s="177" t="s">
        <v>208</v>
      </c>
      <c r="B80" s="189"/>
      <c r="C80" s="190"/>
      <c r="D80" s="116" t="s">
        <v>92</v>
      </c>
      <c r="E80" s="40">
        <f>E81</f>
        <v>0</v>
      </c>
      <c r="F80" s="40">
        <f t="shared" si="27"/>
        <v>0</v>
      </c>
      <c r="G80" s="40">
        <f t="shared" si="27"/>
        <v>0</v>
      </c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spans="1:37" s="54" customFormat="1" x14ac:dyDescent="0.25">
      <c r="A81" s="174" t="s">
        <v>79</v>
      </c>
      <c r="B81" s="205"/>
      <c r="C81" s="206"/>
      <c r="D81" s="121" t="s">
        <v>18</v>
      </c>
      <c r="E81" s="48">
        <f t="shared" ref="E81" si="28">E82+E83</f>
        <v>0</v>
      </c>
      <c r="F81" s="48">
        <f t="shared" ref="F81:G81" si="29">F82+F83</f>
        <v>0</v>
      </c>
      <c r="G81" s="48">
        <f t="shared" si="29"/>
        <v>0</v>
      </c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spans="1:37" x14ac:dyDescent="0.25">
      <c r="A82" s="112">
        <v>4221</v>
      </c>
      <c r="B82" s="145"/>
      <c r="C82" s="146"/>
      <c r="D82" s="109" t="s">
        <v>93</v>
      </c>
      <c r="E82" s="135">
        <v>0</v>
      </c>
      <c r="F82" s="135">
        <v>0</v>
      </c>
      <c r="G82" s="135">
        <v>0</v>
      </c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spans="1:37" x14ac:dyDescent="0.25">
      <c r="A83" s="180">
        <v>4227</v>
      </c>
      <c r="B83" s="181"/>
      <c r="C83" s="182"/>
      <c r="D83" s="114" t="s">
        <v>104</v>
      </c>
      <c r="E83" s="135">
        <v>0</v>
      </c>
      <c r="F83" s="135">
        <v>0</v>
      </c>
      <c r="G83" s="135">
        <v>0</v>
      </c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1:37" ht="15" customHeight="1" x14ac:dyDescent="0.25">
      <c r="A84" s="177" t="s">
        <v>202</v>
      </c>
      <c r="B84" s="189"/>
      <c r="C84" s="190"/>
      <c r="D84" s="116" t="s">
        <v>203</v>
      </c>
      <c r="E84" s="40">
        <f>E85</f>
        <v>0</v>
      </c>
      <c r="F84" s="40">
        <f t="shared" ref="F84:G84" si="30">F85</f>
        <v>0</v>
      </c>
      <c r="G84" s="40">
        <f t="shared" si="30"/>
        <v>0</v>
      </c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</row>
    <row r="85" spans="1:37" ht="15" customHeight="1" x14ac:dyDescent="0.25">
      <c r="A85" s="174" t="s">
        <v>79</v>
      </c>
      <c r="B85" s="205"/>
      <c r="C85" s="206"/>
      <c r="D85" s="121" t="s">
        <v>18</v>
      </c>
      <c r="E85" s="48">
        <f t="shared" ref="E85" si="31">E86+E91</f>
        <v>0</v>
      </c>
      <c r="F85" s="48">
        <f t="shared" ref="F85:G85" si="32">F86+F91</f>
        <v>0</v>
      </c>
      <c r="G85" s="48">
        <f t="shared" si="32"/>
        <v>0</v>
      </c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</row>
    <row r="86" spans="1:37" x14ac:dyDescent="0.25">
      <c r="A86" s="112">
        <v>4241</v>
      </c>
      <c r="B86" s="145"/>
      <c r="C86" s="146"/>
      <c r="D86" s="109" t="s">
        <v>204</v>
      </c>
      <c r="E86" s="61"/>
      <c r="F86" s="61"/>
      <c r="G86" s="6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</row>
    <row r="87" spans="1:37" x14ac:dyDescent="0.25">
      <c r="A87" s="198" t="s">
        <v>45</v>
      </c>
      <c r="B87" s="199"/>
      <c r="C87" s="200"/>
      <c r="D87" s="119" t="s">
        <v>128</v>
      </c>
      <c r="E87" s="131">
        <f t="shared" ref="E87" si="33">E89</f>
        <v>0</v>
      </c>
      <c r="F87" s="131">
        <f t="shared" ref="F87:G87" si="34">F89</f>
        <v>0</v>
      </c>
      <c r="G87" s="131">
        <f t="shared" si="34"/>
        <v>0</v>
      </c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</row>
    <row r="88" spans="1:37" x14ac:dyDescent="0.25">
      <c r="A88" s="207" t="s">
        <v>124</v>
      </c>
      <c r="B88" s="211"/>
      <c r="C88" s="212"/>
      <c r="D88" s="29" t="s">
        <v>128</v>
      </c>
      <c r="E88" s="130">
        <f>E89</f>
        <v>0</v>
      </c>
      <c r="F88" s="130">
        <f t="shared" ref="F88:G89" si="35">F89</f>
        <v>0</v>
      </c>
      <c r="G88" s="130">
        <f t="shared" si="35"/>
        <v>0</v>
      </c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</row>
    <row r="89" spans="1:37" ht="15" customHeight="1" x14ac:dyDescent="0.25">
      <c r="A89" s="174" t="s">
        <v>79</v>
      </c>
      <c r="B89" s="205"/>
      <c r="C89" s="206"/>
      <c r="D89" s="121" t="s">
        <v>18</v>
      </c>
      <c r="E89" s="48">
        <f>E90</f>
        <v>0</v>
      </c>
      <c r="F89" s="48">
        <f t="shared" si="35"/>
        <v>0</v>
      </c>
      <c r="G89" s="48">
        <f t="shared" si="35"/>
        <v>0</v>
      </c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</row>
    <row r="90" spans="1:37" x14ac:dyDescent="0.25">
      <c r="A90" s="112">
        <v>3232</v>
      </c>
      <c r="B90" s="145"/>
      <c r="C90" s="146"/>
      <c r="D90" s="109" t="s">
        <v>69</v>
      </c>
      <c r="E90" s="61">
        <v>0</v>
      </c>
      <c r="F90" s="61">
        <v>0</v>
      </c>
      <c r="G90" s="61">
        <v>0</v>
      </c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</row>
    <row r="91" spans="1:37" x14ac:dyDescent="0.25">
      <c r="A91" s="112"/>
      <c r="B91" s="113"/>
      <c r="C91" s="114"/>
      <c r="D91" s="114"/>
      <c r="E91" s="61"/>
      <c r="F91" s="61"/>
      <c r="G91" s="6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</row>
    <row r="92" spans="1:37" ht="25.5" x14ac:dyDescent="0.25">
      <c r="A92" s="201" t="s">
        <v>110</v>
      </c>
      <c r="B92" s="181"/>
      <c r="C92" s="182"/>
      <c r="D92" s="108" t="s">
        <v>216</v>
      </c>
      <c r="E92" s="126">
        <f t="shared" ref="E92:G92" si="36">E93</f>
        <v>972899.33244475408</v>
      </c>
      <c r="F92" s="126">
        <f t="shared" si="36"/>
        <v>0</v>
      </c>
      <c r="G92" s="126">
        <f t="shared" si="36"/>
        <v>972899.33244475408</v>
      </c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</row>
    <row r="93" spans="1:37" ht="25.5" x14ac:dyDescent="0.25">
      <c r="A93" s="195" t="s">
        <v>75</v>
      </c>
      <c r="B93" s="222"/>
      <c r="C93" s="223"/>
      <c r="D93" s="30" t="s">
        <v>76</v>
      </c>
      <c r="E93" s="127">
        <f t="shared" ref="E93:G93" si="37">E94</f>
        <v>972899.33244475408</v>
      </c>
      <c r="F93" s="127">
        <f t="shared" si="37"/>
        <v>0</v>
      </c>
      <c r="G93" s="127">
        <f t="shared" si="37"/>
        <v>972899.33244475408</v>
      </c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</row>
    <row r="94" spans="1:37" s="53" customFormat="1" ht="25.5" x14ac:dyDescent="0.25">
      <c r="A94" s="198" t="s">
        <v>71</v>
      </c>
      <c r="B94" s="224"/>
      <c r="C94" s="225"/>
      <c r="D94" s="119" t="s">
        <v>98</v>
      </c>
      <c r="E94" s="50">
        <f>E95+E117+E133+E137+E141+E145+E155+E159+E168</f>
        <v>972899.33244475408</v>
      </c>
      <c r="F94" s="50">
        <f t="shared" ref="F94:G94" si="38">F95+F117+F133+F137+F141+F145+F155+F159+F168</f>
        <v>0</v>
      </c>
      <c r="G94" s="50">
        <f t="shared" si="38"/>
        <v>972899.33244475408</v>
      </c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</row>
    <row r="95" spans="1:37" x14ac:dyDescent="0.25">
      <c r="A95" s="207" t="s">
        <v>124</v>
      </c>
      <c r="B95" s="211"/>
      <c r="C95" s="212"/>
      <c r="D95" s="29" t="s">
        <v>21</v>
      </c>
      <c r="E95" s="130">
        <f>E96+E105+E114</f>
        <v>5442.95</v>
      </c>
      <c r="F95" s="130">
        <f>F96+F105+F114</f>
        <v>0</v>
      </c>
      <c r="G95" s="130">
        <f>G96+G105+G114</f>
        <v>5442.95</v>
      </c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</row>
    <row r="96" spans="1:37" s="54" customFormat="1" x14ac:dyDescent="0.25">
      <c r="A96" s="174" t="s">
        <v>129</v>
      </c>
      <c r="B96" s="193"/>
      <c r="C96" s="194"/>
      <c r="D96" s="121" t="s">
        <v>130</v>
      </c>
      <c r="E96" s="48">
        <f>E97</f>
        <v>1992.17</v>
      </c>
      <c r="F96" s="48">
        <f t="shared" ref="F96:G96" si="39">F97</f>
        <v>0</v>
      </c>
      <c r="G96" s="48">
        <f t="shared" si="39"/>
        <v>1992.17</v>
      </c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</row>
    <row r="97" spans="1:37" x14ac:dyDescent="0.25">
      <c r="A97" s="210">
        <v>32</v>
      </c>
      <c r="B97" s="181"/>
      <c r="C97" s="182"/>
      <c r="D97" s="111" t="s">
        <v>32</v>
      </c>
      <c r="E97" s="44">
        <f>SUM(E98:E104)</f>
        <v>1992.17</v>
      </c>
      <c r="F97" s="44">
        <v>0</v>
      </c>
      <c r="G97" s="44">
        <f t="shared" ref="G97" si="40">SUM(G98:G104)</f>
        <v>1992.17</v>
      </c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</row>
    <row r="98" spans="1:37" x14ac:dyDescent="0.25">
      <c r="A98" s="180">
        <v>3211</v>
      </c>
      <c r="B98" s="228"/>
      <c r="C98" s="229"/>
      <c r="D98" s="114" t="s">
        <v>47</v>
      </c>
      <c r="E98" s="61">
        <v>266.77</v>
      </c>
      <c r="F98" s="124">
        <v>0</v>
      </c>
      <c r="G98" s="61">
        <v>266.77</v>
      </c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</row>
    <row r="99" spans="1:37" x14ac:dyDescent="0.25">
      <c r="A99" s="180">
        <v>3221</v>
      </c>
      <c r="B99" s="191"/>
      <c r="C99" s="192"/>
      <c r="D99" s="114" t="s">
        <v>205</v>
      </c>
      <c r="E99" s="61">
        <v>331.81</v>
      </c>
      <c r="F99" s="124">
        <v>0</v>
      </c>
      <c r="G99" s="61">
        <v>331.81</v>
      </c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</row>
    <row r="100" spans="1:37" x14ac:dyDescent="0.25">
      <c r="A100" s="180">
        <v>3224</v>
      </c>
      <c r="B100" s="191"/>
      <c r="C100" s="192"/>
      <c r="D100" s="114" t="s">
        <v>206</v>
      </c>
      <c r="E100" s="61">
        <v>265.45</v>
      </c>
      <c r="F100" s="124">
        <v>0</v>
      </c>
      <c r="G100" s="61">
        <v>265.45</v>
      </c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</row>
    <row r="101" spans="1:37" x14ac:dyDescent="0.25">
      <c r="A101" s="180">
        <v>3232</v>
      </c>
      <c r="B101" s="191"/>
      <c r="C101" s="192"/>
      <c r="D101" s="114" t="s">
        <v>69</v>
      </c>
      <c r="E101" s="61">
        <v>132.72</v>
      </c>
      <c r="F101" s="124">
        <v>0</v>
      </c>
      <c r="G101" s="61">
        <v>132.72</v>
      </c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</row>
    <row r="102" spans="1:37" x14ac:dyDescent="0.25">
      <c r="A102" s="180">
        <v>3237</v>
      </c>
      <c r="B102" s="191"/>
      <c r="C102" s="192"/>
      <c r="D102" s="114" t="s">
        <v>59</v>
      </c>
      <c r="E102" s="61">
        <v>132.72</v>
      </c>
      <c r="F102" s="124">
        <v>0</v>
      </c>
      <c r="G102" s="61">
        <v>132.72</v>
      </c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</row>
    <row r="103" spans="1:37" x14ac:dyDescent="0.25">
      <c r="A103" s="180">
        <v>3293</v>
      </c>
      <c r="B103" s="191"/>
      <c r="C103" s="192"/>
      <c r="D103" s="114" t="s">
        <v>63</v>
      </c>
      <c r="E103" s="61">
        <v>199.08</v>
      </c>
      <c r="F103" s="124">
        <v>0</v>
      </c>
      <c r="G103" s="61">
        <v>199.08</v>
      </c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</row>
    <row r="104" spans="1:37" x14ac:dyDescent="0.25">
      <c r="A104" s="180">
        <v>3299</v>
      </c>
      <c r="B104" s="191"/>
      <c r="C104" s="192"/>
      <c r="D104" s="114" t="s">
        <v>66</v>
      </c>
      <c r="E104" s="61">
        <v>663.62</v>
      </c>
      <c r="F104" s="61">
        <v>0</v>
      </c>
      <c r="G104" s="61">
        <v>663.62</v>
      </c>
    </row>
    <row r="105" spans="1:37" s="54" customFormat="1" x14ac:dyDescent="0.25">
      <c r="A105" s="174" t="s">
        <v>134</v>
      </c>
      <c r="B105" s="193"/>
      <c r="C105" s="194"/>
      <c r="D105" s="121" t="s">
        <v>117</v>
      </c>
      <c r="E105" s="48">
        <f>E106+E111</f>
        <v>2787.1699999999996</v>
      </c>
      <c r="F105" s="48">
        <f>F106+F111</f>
        <v>0</v>
      </c>
      <c r="G105" s="48">
        <f>G106+G111</f>
        <v>2787.1699999999996</v>
      </c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</row>
    <row r="106" spans="1:37" x14ac:dyDescent="0.25">
      <c r="A106" s="210">
        <v>32</v>
      </c>
      <c r="B106" s="181"/>
      <c r="C106" s="182"/>
      <c r="D106" s="111" t="s">
        <v>32</v>
      </c>
      <c r="E106" s="44">
        <f>SUM(E107:E110)</f>
        <v>2654.45</v>
      </c>
      <c r="F106" s="44">
        <f>SUM(F107:F110)</f>
        <v>0</v>
      </c>
      <c r="G106" s="44">
        <f>SUM(G107:G110)</f>
        <v>2654.45</v>
      </c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</row>
    <row r="107" spans="1:37" x14ac:dyDescent="0.25">
      <c r="A107" s="180">
        <v>3211</v>
      </c>
      <c r="B107" s="181"/>
      <c r="C107" s="182"/>
      <c r="D107" s="114" t="s">
        <v>47</v>
      </c>
      <c r="E107" s="61">
        <v>132.72</v>
      </c>
      <c r="F107" s="61">
        <f>G107-E107</f>
        <v>0</v>
      </c>
      <c r="G107" s="61">
        <v>132.72</v>
      </c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</row>
    <row r="108" spans="1:37" x14ac:dyDescent="0.25">
      <c r="A108" s="180">
        <v>3232</v>
      </c>
      <c r="B108" s="181"/>
      <c r="C108" s="182"/>
      <c r="D108" s="114" t="s">
        <v>69</v>
      </c>
      <c r="E108" s="61">
        <v>0</v>
      </c>
      <c r="F108" s="61">
        <f t="shared" ref="F108:F110" si="41">G108-E108</f>
        <v>0</v>
      </c>
      <c r="G108" s="61">
        <v>0</v>
      </c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</row>
    <row r="109" spans="1:37" x14ac:dyDescent="0.25">
      <c r="A109" s="112">
        <v>3292</v>
      </c>
      <c r="B109" s="139"/>
      <c r="C109" s="140"/>
      <c r="D109" s="114" t="s">
        <v>62</v>
      </c>
      <c r="E109" s="61">
        <v>1194.5</v>
      </c>
      <c r="F109" s="61">
        <f t="shared" si="41"/>
        <v>0</v>
      </c>
      <c r="G109" s="61">
        <v>1194.5</v>
      </c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</row>
    <row r="110" spans="1:37" x14ac:dyDescent="0.25">
      <c r="A110" s="112">
        <v>3299</v>
      </c>
      <c r="B110" s="139"/>
      <c r="C110" s="140"/>
      <c r="D110" s="114" t="s">
        <v>66</v>
      </c>
      <c r="E110" s="61">
        <v>1327.23</v>
      </c>
      <c r="F110" s="61">
        <f t="shared" si="41"/>
        <v>0</v>
      </c>
      <c r="G110" s="61">
        <v>1327.23</v>
      </c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</row>
    <row r="111" spans="1:37" s="43" customFormat="1" x14ac:dyDescent="0.25">
      <c r="A111" s="186">
        <v>38</v>
      </c>
      <c r="B111" s="226"/>
      <c r="C111" s="227"/>
      <c r="D111" s="108" t="s">
        <v>149</v>
      </c>
      <c r="E111" s="126">
        <f t="shared" ref="E111:G111" si="42">E112</f>
        <v>132.72</v>
      </c>
      <c r="F111" s="126">
        <f t="shared" si="42"/>
        <v>0</v>
      </c>
      <c r="G111" s="126">
        <f t="shared" si="42"/>
        <v>132.72</v>
      </c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</row>
    <row r="112" spans="1:37" x14ac:dyDescent="0.25">
      <c r="A112" s="112">
        <v>3811</v>
      </c>
      <c r="B112" s="139"/>
      <c r="C112" s="140"/>
      <c r="D112" s="114" t="s">
        <v>131</v>
      </c>
      <c r="E112" s="125">
        <v>132.72</v>
      </c>
      <c r="F112" s="125">
        <f>G112-E112</f>
        <v>0</v>
      </c>
      <c r="G112" s="125">
        <v>132.72</v>
      </c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</row>
    <row r="113" spans="1:29" x14ac:dyDescent="0.25">
      <c r="A113" s="112"/>
      <c r="B113" s="139"/>
      <c r="C113" s="140"/>
      <c r="D113" s="114"/>
      <c r="E113" s="125"/>
      <c r="F113" s="125"/>
      <c r="G113" s="125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</row>
    <row r="114" spans="1:29" s="54" customFormat="1" x14ac:dyDescent="0.25">
      <c r="A114" s="174" t="s">
        <v>102</v>
      </c>
      <c r="B114" s="193"/>
      <c r="C114" s="194"/>
      <c r="D114" s="121" t="s">
        <v>85</v>
      </c>
      <c r="E114" s="48">
        <f>E116</f>
        <v>663.61</v>
      </c>
      <c r="F114" s="48">
        <f t="shared" ref="F114:G114" si="43">F116</f>
        <v>0</v>
      </c>
      <c r="G114" s="48">
        <f t="shared" si="43"/>
        <v>663.61</v>
      </c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</row>
    <row r="115" spans="1:29" x14ac:dyDescent="0.25">
      <c r="A115" s="210">
        <v>32</v>
      </c>
      <c r="B115" s="181"/>
      <c r="C115" s="182"/>
      <c r="D115" s="111" t="s">
        <v>32</v>
      </c>
      <c r="E115" s="44">
        <f>E116</f>
        <v>663.61</v>
      </c>
      <c r="F115" s="44">
        <f t="shared" ref="F115:G115" si="44">F116</f>
        <v>0</v>
      </c>
      <c r="G115" s="44">
        <f t="shared" si="44"/>
        <v>663.61</v>
      </c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</row>
    <row r="116" spans="1:29" x14ac:dyDescent="0.25">
      <c r="A116" s="180">
        <v>3299</v>
      </c>
      <c r="B116" s="191"/>
      <c r="C116" s="192"/>
      <c r="D116" s="114" t="s">
        <v>66</v>
      </c>
      <c r="E116" s="125">
        <v>663.61</v>
      </c>
      <c r="F116" s="125">
        <v>0</v>
      </c>
      <c r="G116" s="125">
        <v>663.61</v>
      </c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</row>
    <row r="117" spans="1:29" x14ac:dyDescent="0.25">
      <c r="A117" s="207" t="s">
        <v>125</v>
      </c>
      <c r="B117" s="211"/>
      <c r="C117" s="212"/>
      <c r="D117" s="29" t="s">
        <v>78</v>
      </c>
      <c r="E117" s="130">
        <f t="shared" ref="E117:G117" si="45">E118</f>
        <v>912535.67042073142</v>
      </c>
      <c r="F117" s="130">
        <f t="shared" si="45"/>
        <v>0</v>
      </c>
      <c r="G117" s="130">
        <f t="shared" si="45"/>
        <v>912535.67042073142</v>
      </c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</row>
    <row r="118" spans="1:29" s="54" customFormat="1" x14ac:dyDescent="0.25">
      <c r="A118" s="174" t="s">
        <v>81</v>
      </c>
      <c r="B118" s="193"/>
      <c r="C118" s="194"/>
      <c r="D118" s="121" t="s">
        <v>82</v>
      </c>
      <c r="E118" s="48">
        <f t="shared" ref="E118:G118" si="46">E119+E126+E131</f>
        <v>912535.67042073142</v>
      </c>
      <c r="F118" s="48">
        <f>F119+F126+F131</f>
        <v>0</v>
      </c>
      <c r="G118" s="48">
        <f t="shared" si="46"/>
        <v>912535.67042073142</v>
      </c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</row>
    <row r="119" spans="1:29" x14ac:dyDescent="0.25">
      <c r="A119" s="210">
        <v>31</v>
      </c>
      <c r="B119" s="230"/>
      <c r="C119" s="231"/>
      <c r="D119" s="111" t="s">
        <v>22</v>
      </c>
      <c r="E119" s="44">
        <f t="shared" ref="E119:F119" si="47">SUM(E120:E125)</f>
        <v>899927.01</v>
      </c>
      <c r="F119" s="44">
        <f t="shared" si="47"/>
        <v>0</v>
      </c>
      <c r="G119" s="44">
        <f t="shared" ref="G119" si="48">SUM(G120:G125)</f>
        <v>899927.01</v>
      </c>
      <c r="H119" s="47"/>
      <c r="I119" s="46"/>
    </row>
    <row r="120" spans="1:29" x14ac:dyDescent="0.25">
      <c r="A120" s="180">
        <v>3111</v>
      </c>
      <c r="B120" s="191"/>
      <c r="C120" s="192"/>
      <c r="D120" s="114" t="s">
        <v>80</v>
      </c>
      <c r="E120" s="61">
        <v>703430.88</v>
      </c>
      <c r="F120" s="61">
        <f>G120-E120</f>
        <v>0</v>
      </c>
      <c r="G120" s="61">
        <v>703430.88</v>
      </c>
    </row>
    <row r="121" spans="1:29" x14ac:dyDescent="0.25">
      <c r="A121" s="112">
        <v>3113</v>
      </c>
      <c r="B121" s="113"/>
      <c r="C121" s="114"/>
      <c r="D121" s="114" t="s">
        <v>135</v>
      </c>
      <c r="E121" s="61">
        <v>39816.839999999997</v>
      </c>
      <c r="F121" s="61">
        <f t="shared" ref="F121:F125" si="49">G121-E121</f>
        <v>0</v>
      </c>
      <c r="G121" s="61">
        <v>39816.839999999997</v>
      </c>
    </row>
    <row r="122" spans="1:29" x14ac:dyDescent="0.25">
      <c r="A122" s="112">
        <v>3114</v>
      </c>
      <c r="B122" s="113"/>
      <c r="C122" s="114"/>
      <c r="D122" s="114" t="s">
        <v>136</v>
      </c>
      <c r="E122" s="61">
        <v>6636.14</v>
      </c>
      <c r="F122" s="61">
        <f t="shared" si="49"/>
        <v>0</v>
      </c>
      <c r="G122" s="61">
        <v>6636.14</v>
      </c>
    </row>
    <row r="123" spans="1:29" x14ac:dyDescent="0.25">
      <c r="A123" s="180">
        <v>3121</v>
      </c>
      <c r="B123" s="191"/>
      <c r="C123" s="192"/>
      <c r="D123" s="114" t="s">
        <v>83</v>
      </c>
      <c r="E123" s="61">
        <v>30526.25</v>
      </c>
      <c r="F123" s="61">
        <f t="shared" si="49"/>
        <v>0</v>
      </c>
      <c r="G123" s="61">
        <v>30526.25</v>
      </c>
    </row>
    <row r="124" spans="1:29" x14ac:dyDescent="0.25">
      <c r="A124" s="180">
        <v>3132</v>
      </c>
      <c r="B124" s="191"/>
      <c r="C124" s="192"/>
      <c r="D124" s="114" t="s">
        <v>84</v>
      </c>
      <c r="E124" s="61">
        <v>119450.53</v>
      </c>
      <c r="F124" s="61">
        <f t="shared" si="49"/>
        <v>0</v>
      </c>
      <c r="G124" s="61">
        <v>119450.53</v>
      </c>
    </row>
    <row r="125" spans="1:29" ht="25.5" x14ac:dyDescent="0.25">
      <c r="A125" s="112">
        <v>3133</v>
      </c>
      <c r="B125" s="113"/>
      <c r="C125" s="114"/>
      <c r="D125" s="114" t="s">
        <v>137</v>
      </c>
      <c r="E125" s="61">
        <v>66.37</v>
      </c>
      <c r="F125" s="61">
        <f t="shared" si="49"/>
        <v>0</v>
      </c>
      <c r="G125" s="61">
        <v>66.37</v>
      </c>
    </row>
    <row r="126" spans="1:29" s="43" customFormat="1" x14ac:dyDescent="0.25">
      <c r="A126" s="107">
        <v>32</v>
      </c>
      <c r="B126" s="123"/>
      <c r="C126" s="108"/>
      <c r="D126" s="108" t="s">
        <v>32</v>
      </c>
      <c r="E126" s="126">
        <f t="shared" ref="E126:F126" si="50">SUM(E127:E129)</f>
        <v>8626.9804207313027</v>
      </c>
      <c r="F126" s="126">
        <f t="shared" si="50"/>
        <v>0</v>
      </c>
      <c r="G126" s="126">
        <f t="shared" ref="G126" si="51">SUM(G127:G129)</f>
        <v>8626.9804207313027</v>
      </c>
    </row>
    <row r="127" spans="1:29" x14ac:dyDescent="0.25">
      <c r="A127" s="180">
        <v>3237</v>
      </c>
      <c r="B127" s="181"/>
      <c r="C127" s="182"/>
      <c r="D127" s="114" t="s">
        <v>59</v>
      </c>
      <c r="E127" s="61">
        <v>0</v>
      </c>
      <c r="F127" s="61">
        <f>G127-E127</f>
        <v>0</v>
      </c>
      <c r="G127" s="61">
        <v>0</v>
      </c>
    </row>
    <row r="128" spans="1:29" x14ac:dyDescent="0.25">
      <c r="A128" s="180">
        <v>3295</v>
      </c>
      <c r="B128" s="191"/>
      <c r="C128" s="192"/>
      <c r="D128" s="114" t="s">
        <v>65</v>
      </c>
      <c r="E128" s="61">
        <v>1990.84</v>
      </c>
      <c r="F128" s="61">
        <f t="shared" ref="F128:F129" si="52">G128-E128</f>
        <v>0</v>
      </c>
      <c r="G128" s="61">
        <v>1990.84</v>
      </c>
    </row>
    <row r="129" spans="1:26" x14ac:dyDescent="0.25">
      <c r="A129" s="112">
        <v>3296</v>
      </c>
      <c r="B129" s="113"/>
      <c r="C129" s="114"/>
      <c r="D129" s="114" t="s">
        <v>77</v>
      </c>
      <c r="E129" s="125">
        <f>50000/7.5345</f>
        <v>6636.1404207313026</v>
      </c>
      <c r="F129" s="61">
        <f t="shared" si="52"/>
        <v>0</v>
      </c>
      <c r="G129" s="125">
        <f>50000/7.5345</f>
        <v>6636.1404207313026</v>
      </c>
    </row>
    <row r="130" spans="1:26" x14ac:dyDescent="0.25">
      <c r="A130" s="112">
        <v>3299</v>
      </c>
      <c r="B130" s="113"/>
      <c r="C130" s="114"/>
      <c r="D130" s="114" t="s">
        <v>66</v>
      </c>
      <c r="E130" s="125">
        <v>0</v>
      </c>
      <c r="F130" s="125"/>
      <c r="G130" s="125">
        <v>0</v>
      </c>
    </row>
    <row r="131" spans="1:26" s="43" customFormat="1" x14ac:dyDescent="0.25">
      <c r="A131" s="107">
        <v>34</v>
      </c>
      <c r="B131" s="123"/>
      <c r="C131" s="108"/>
      <c r="D131" s="108" t="s">
        <v>148</v>
      </c>
      <c r="E131" s="126">
        <f t="shared" ref="E131:G131" si="53">E132</f>
        <v>3981.68</v>
      </c>
      <c r="F131" s="126">
        <f t="shared" si="53"/>
        <v>0</v>
      </c>
      <c r="G131" s="126">
        <f t="shared" si="53"/>
        <v>3981.68</v>
      </c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spans="1:26" x14ac:dyDescent="0.25">
      <c r="A132" s="112">
        <v>3433</v>
      </c>
      <c r="B132" s="113"/>
      <c r="C132" s="114"/>
      <c r="D132" s="114" t="s">
        <v>138</v>
      </c>
      <c r="E132" s="125">
        <v>3981.68</v>
      </c>
      <c r="F132" s="125">
        <f>G132-E132</f>
        <v>0</v>
      </c>
      <c r="G132" s="125">
        <v>3981.68</v>
      </c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1:26" x14ac:dyDescent="0.25">
      <c r="A133" s="177" t="s">
        <v>88</v>
      </c>
      <c r="B133" s="189"/>
      <c r="C133" s="190"/>
      <c r="D133" s="116" t="s">
        <v>89</v>
      </c>
      <c r="E133" s="40">
        <f t="shared" ref="E133:G133" si="54">E134</f>
        <v>663.61</v>
      </c>
      <c r="F133" s="40">
        <f t="shared" si="54"/>
        <v>0</v>
      </c>
      <c r="G133" s="40">
        <f t="shared" si="54"/>
        <v>663.61</v>
      </c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spans="1:26" s="54" customFormat="1" x14ac:dyDescent="0.25">
      <c r="A134" s="174" t="s">
        <v>209</v>
      </c>
      <c r="B134" s="175"/>
      <c r="C134" s="176"/>
      <c r="D134" s="121" t="s">
        <v>87</v>
      </c>
      <c r="E134" s="48">
        <f>E136</f>
        <v>663.61</v>
      </c>
      <c r="F134" s="48">
        <f>F136</f>
        <v>0</v>
      </c>
      <c r="G134" s="48">
        <f>G136</f>
        <v>663.61</v>
      </c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spans="1:26" x14ac:dyDescent="0.25">
      <c r="A135" s="117">
        <v>32</v>
      </c>
      <c r="B135" s="143"/>
      <c r="C135" s="144"/>
      <c r="D135" s="111" t="s">
        <v>32</v>
      </c>
      <c r="E135" s="44">
        <f t="shared" ref="E135:G135" si="55">E136</f>
        <v>663.61</v>
      </c>
      <c r="F135" s="44">
        <f t="shared" si="55"/>
        <v>0</v>
      </c>
      <c r="G135" s="44">
        <f t="shared" si="55"/>
        <v>663.61</v>
      </c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spans="1:26" x14ac:dyDescent="0.25">
      <c r="A136" s="112">
        <v>3299</v>
      </c>
      <c r="B136" s="113"/>
      <c r="C136" s="114"/>
      <c r="D136" s="114" t="s">
        <v>66</v>
      </c>
      <c r="E136" s="61">
        <v>663.61</v>
      </c>
      <c r="F136" s="61">
        <v>0</v>
      </c>
      <c r="G136" s="61">
        <v>663.61</v>
      </c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spans="1:26" s="58" customFormat="1" x14ac:dyDescent="0.25">
      <c r="A137" s="177" t="s">
        <v>213</v>
      </c>
      <c r="B137" s="178"/>
      <c r="C137" s="179"/>
      <c r="D137" s="116" t="s">
        <v>214</v>
      </c>
      <c r="E137" s="40">
        <f t="shared" ref="E137:G137" si="56">E138</f>
        <v>1194.51</v>
      </c>
      <c r="F137" s="40">
        <f t="shared" si="56"/>
        <v>0</v>
      </c>
      <c r="G137" s="40">
        <f t="shared" si="56"/>
        <v>1194.51</v>
      </c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spans="1:26" s="56" customFormat="1" x14ac:dyDescent="0.25">
      <c r="A138" s="174" t="s">
        <v>134</v>
      </c>
      <c r="B138" s="175"/>
      <c r="C138" s="176"/>
      <c r="D138" s="115" t="s">
        <v>168</v>
      </c>
      <c r="E138" s="48">
        <f>E140</f>
        <v>1194.51</v>
      </c>
      <c r="F138" s="48">
        <f t="shared" ref="F138:G138" si="57">F140</f>
        <v>0</v>
      </c>
      <c r="G138" s="48">
        <f t="shared" si="57"/>
        <v>1194.51</v>
      </c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spans="1:26" s="43" customFormat="1" x14ac:dyDescent="0.25">
      <c r="A139" s="186">
        <v>32</v>
      </c>
      <c r="B139" s="181"/>
      <c r="C139" s="182"/>
      <c r="D139" s="108" t="s">
        <v>32</v>
      </c>
      <c r="E139" s="126">
        <f t="shared" ref="E139:G139" si="58">E140</f>
        <v>1194.51</v>
      </c>
      <c r="F139" s="126">
        <f t="shared" si="58"/>
        <v>0</v>
      </c>
      <c r="G139" s="126">
        <f t="shared" si="58"/>
        <v>1194.51</v>
      </c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spans="1:26" x14ac:dyDescent="0.25">
      <c r="A140" s="112">
        <v>3299</v>
      </c>
      <c r="B140" s="113"/>
      <c r="C140" s="114"/>
      <c r="D140" s="114" t="s">
        <v>66</v>
      </c>
      <c r="E140" s="125">
        <v>1194.51</v>
      </c>
      <c r="F140" s="125">
        <f>G140-E140</f>
        <v>0</v>
      </c>
      <c r="G140" s="125">
        <v>1194.51</v>
      </c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spans="1:26" x14ac:dyDescent="0.25">
      <c r="A141" s="177" t="s">
        <v>173</v>
      </c>
      <c r="B141" s="189"/>
      <c r="C141" s="190"/>
      <c r="D141" s="120" t="s">
        <v>90</v>
      </c>
      <c r="E141" s="40">
        <f>E142</f>
        <v>132.72</v>
      </c>
      <c r="F141" s="40">
        <f t="shared" ref="F141:G141" si="59">F142</f>
        <v>0</v>
      </c>
      <c r="G141" s="40">
        <f t="shared" si="59"/>
        <v>132.72</v>
      </c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spans="1:26" s="54" customFormat="1" x14ac:dyDescent="0.25">
      <c r="A142" s="174" t="s">
        <v>129</v>
      </c>
      <c r="B142" s="175"/>
      <c r="C142" s="176"/>
      <c r="D142" s="121" t="s">
        <v>130</v>
      </c>
      <c r="E142" s="48">
        <f t="shared" ref="E142:G142" si="60">E144</f>
        <v>132.72</v>
      </c>
      <c r="F142" s="48">
        <f t="shared" si="60"/>
        <v>0</v>
      </c>
      <c r="G142" s="48">
        <f t="shared" si="60"/>
        <v>132.72</v>
      </c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spans="1:26" x14ac:dyDescent="0.25">
      <c r="A143" s="210">
        <v>32</v>
      </c>
      <c r="B143" s="181"/>
      <c r="C143" s="182"/>
      <c r="D143" s="111" t="s">
        <v>32</v>
      </c>
      <c r="E143" s="44">
        <f t="shared" ref="E143:G143" si="61">E144</f>
        <v>132.72</v>
      </c>
      <c r="F143" s="44">
        <f t="shared" si="61"/>
        <v>0</v>
      </c>
      <c r="G143" s="44">
        <f t="shared" si="61"/>
        <v>132.72</v>
      </c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spans="1:26" x14ac:dyDescent="0.25">
      <c r="A144" s="180">
        <v>3299</v>
      </c>
      <c r="B144" s="181"/>
      <c r="C144" s="182"/>
      <c r="D144" s="114" t="s">
        <v>66</v>
      </c>
      <c r="E144" s="61">
        <v>132.72</v>
      </c>
      <c r="F144" s="61">
        <f>G144-E144</f>
        <v>0</v>
      </c>
      <c r="G144" s="61">
        <v>132.72</v>
      </c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spans="1:40" x14ac:dyDescent="0.25">
      <c r="A145" s="177" t="s">
        <v>97</v>
      </c>
      <c r="B145" s="189"/>
      <c r="C145" s="190"/>
      <c r="D145" s="116" t="s">
        <v>92</v>
      </c>
      <c r="E145" s="40">
        <f>E146+E150</f>
        <v>1964.3</v>
      </c>
      <c r="F145" s="40">
        <f t="shared" ref="F145:G145" si="62">F146+F150</f>
        <v>0</v>
      </c>
      <c r="G145" s="40">
        <f t="shared" si="62"/>
        <v>1964.3</v>
      </c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spans="1:40" s="54" customFormat="1" x14ac:dyDescent="0.25">
      <c r="A146" s="174" t="s">
        <v>129</v>
      </c>
      <c r="B146" s="193"/>
      <c r="C146" s="194"/>
      <c r="D146" s="121" t="s">
        <v>141</v>
      </c>
      <c r="E146" s="48">
        <f>E148+E149</f>
        <v>637.06999999999994</v>
      </c>
      <c r="F146" s="48">
        <f t="shared" ref="F146" si="63">F148+F149</f>
        <v>0</v>
      </c>
      <c r="G146" s="48">
        <f>G148+G149</f>
        <v>637.06999999999994</v>
      </c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spans="1:40" ht="25.5" x14ac:dyDescent="0.25">
      <c r="A147" s="210">
        <v>42</v>
      </c>
      <c r="B147" s="181"/>
      <c r="C147" s="182"/>
      <c r="D147" s="111" t="s">
        <v>147</v>
      </c>
      <c r="E147" s="44">
        <f>SUM(E148:E149)</f>
        <v>637.06999999999994</v>
      </c>
      <c r="F147" s="44">
        <f>SUM(F148:F149)</f>
        <v>0</v>
      </c>
      <c r="G147" s="44">
        <f>SUM(G148:G149)</f>
        <v>637.06999999999994</v>
      </c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spans="1:40" x14ac:dyDescent="0.25">
      <c r="A148" s="180">
        <v>4227</v>
      </c>
      <c r="B148" s="181"/>
      <c r="C148" s="182"/>
      <c r="D148" s="114" t="s">
        <v>100</v>
      </c>
      <c r="E148" s="61">
        <v>265.45</v>
      </c>
      <c r="F148" s="61">
        <v>0</v>
      </c>
      <c r="G148" s="61">
        <v>265.45</v>
      </c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spans="1:40" x14ac:dyDescent="0.25">
      <c r="A149" s="180">
        <v>4241</v>
      </c>
      <c r="B149" s="181"/>
      <c r="C149" s="182"/>
      <c r="D149" s="114" t="s">
        <v>94</v>
      </c>
      <c r="E149" s="61">
        <v>371.62</v>
      </c>
      <c r="F149" s="61">
        <v>0</v>
      </c>
      <c r="G149" s="61">
        <v>371.62</v>
      </c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40" s="54" customFormat="1" ht="17.25" customHeight="1" x14ac:dyDescent="0.25">
      <c r="A150" s="174" t="s">
        <v>132</v>
      </c>
      <c r="B150" s="193"/>
      <c r="C150" s="194"/>
      <c r="D150" s="121" t="s">
        <v>133</v>
      </c>
      <c r="E150" s="48">
        <f t="shared" ref="E150:G150" si="64">E151</f>
        <v>1327.23</v>
      </c>
      <c r="F150" s="48">
        <f t="shared" si="64"/>
        <v>0</v>
      </c>
      <c r="G150" s="48">
        <f t="shared" si="64"/>
        <v>1327.23</v>
      </c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40" ht="25.5" x14ac:dyDescent="0.25">
      <c r="A151" s="210">
        <v>42</v>
      </c>
      <c r="B151" s="181"/>
      <c r="C151" s="182"/>
      <c r="D151" s="111" t="s">
        <v>147</v>
      </c>
      <c r="E151" s="44">
        <f>E152+E153+E154</f>
        <v>1327.23</v>
      </c>
      <c r="F151" s="44">
        <v>0</v>
      </c>
      <c r="G151" s="44">
        <f>SUM(G152:G154)</f>
        <v>1327.23</v>
      </c>
    </row>
    <row r="152" spans="1:40" x14ac:dyDescent="0.25">
      <c r="A152" s="180">
        <v>4221</v>
      </c>
      <c r="B152" s="181"/>
      <c r="C152" s="182"/>
      <c r="D152" s="114" t="s">
        <v>93</v>
      </c>
      <c r="E152" s="61">
        <v>530.89</v>
      </c>
      <c r="F152" s="61">
        <f>G152-E152</f>
        <v>0</v>
      </c>
      <c r="G152" s="61">
        <v>530.89</v>
      </c>
    </row>
    <row r="153" spans="1:40" x14ac:dyDescent="0.25">
      <c r="A153" s="180">
        <v>4227</v>
      </c>
      <c r="B153" s="181"/>
      <c r="C153" s="182"/>
      <c r="D153" s="114" t="s">
        <v>100</v>
      </c>
      <c r="E153" s="61">
        <v>530.89</v>
      </c>
      <c r="F153" s="61">
        <f t="shared" ref="F153:F154" si="65">G153-E153</f>
        <v>0</v>
      </c>
      <c r="G153" s="61">
        <v>530.89</v>
      </c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</row>
    <row r="154" spans="1:40" x14ac:dyDescent="0.25">
      <c r="A154" s="180">
        <v>4241</v>
      </c>
      <c r="B154" s="181"/>
      <c r="C154" s="182"/>
      <c r="D154" s="114" t="s">
        <v>94</v>
      </c>
      <c r="E154" s="61">
        <v>265.45</v>
      </c>
      <c r="F154" s="61">
        <f t="shared" si="65"/>
        <v>0</v>
      </c>
      <c r="G154" s="61">
        <v>265.45</v>
      </c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</row>
    <row r="155" spans="1:40" ht="15" customHeight="1" x14ac:dyDescent="0.25">
      <c r="A155" s="177" t="s">
        <v>139</v>
      </c>
      <c r="B155" s="189"/>
      <c r="C155" s="190"/>
      <c r="D155" s="116" t="s">
        <v>140</v>
      </c>
      <c r="E155" s="40">
        <f t="shared" ref="E155:G156" si="66">E156</f>
        <v>18581.2</v>
      </c>
      <c r="F155" s="40">
        <f t="shared" si="66"/>
        <v>0</v>
      </c>
      <c r="G155" s="40">
        <f t="shared" si="66"/>
        <v>18581.2</v>
      </c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</row>
    <row r="156" spans="1:40" s="54" customFormat="1" x14ac:dyDescent="0.25">
      <c r="A156" s="174" t="s">
        <v>102</v>
      </c>
      <c r="B156" s="175"/>
      <c r="C156" s="176"/>
      <c r="D156" s="121" t="s">
        <v>91</v>
      </c>
      <c r="E156" s="48">
        <f t="shared" si="66"/>
        <v>18581.2</v>
      </c>
      <c r="F156" s="48">
        <f t="shared" si="66"/>
        <v>0</v>
      </c>
      <c r="G156" s="48">
        <f t="shared" si="66"/>
        <v>18581.2</v>
      </c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</row>
    <row r="157" spans="1:40" x14ac:dyDescent="0.25">
      <c r="A157" s="107">
        <v>37</v>
      </c>
      <c r="B157" s="113"/>
      <c r="C157" s="114"/>
      <c r="D157" s="108" t="s">
        <v>207</v>
      </c>
      <c r="E157" s="44">
        <f>SUM(E158:E158)</f>
        <v>18581.2</v>
      </c>
      <c r="F157" s="44">
        <f>SUM(F158:F158)</f>
        <v>0</v>
      </c>
      <c r="G157" s="44">
        <f>SUM(G158:G158)</f>
        <v>18581.2</v>
      </c>
    </row>
    <row r="158" spans="1:40" x14ac:dyDescent="0.25">
      <c r="A158" s="180">
        <v>3722</v>
      </c>
      <c r="B158" s="181"/>
      <c r="C158" s="182"/>
      <c r="D158" s="109" t="s">
        <v>116</v>
      </c>
      <c r="E158" s="125">
        <v>18581.2</v>
      </c>
      <c r="F158" s="125">
        <f>G158-E158</f>
        <v>0</v>
      </c>
      <c r="G158" s="125">
        <v>18581.2</v>
      </c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</row>
    <row r="159" spans="1:40" ht="38.25" x14ac:dyDescent="0.25">
      <c r="A159" s="177" t="s">
        <v>142</v>
      </c>
      <c r="B159" s="189"/>
      <c r="C159" s="190"/>
      <c r="D159" s="116" t="s">
        <v>143</v>
      </c>
      <c r="E159" s="40">
        <f t="shared" ref="E159:G159" si="67">E160</f>
        <v>31588.032024022825</v>
      </c>
      <c r="F159" s="40">
        <f t="shared" si="67"/>
        <v>0</v>
      </c>
      <c r="G159" s="40">
        <f t="shared" si="67"/>
        <v>31588.032024022825</v>
      </c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</row>
    <row r="160" spans="1:40" s="54" customFormat="1" x14ac:dyDescent="0.25">
      <c r="A160" s="174" t="s">
        <v>101</v>
      </c>
      <c r="B160" s="175"/>
      <c r="C160" s="176"/>
      <c r="D160" s="121" t="s">
        <v>103</v>
      </c>
      <c r="E160" s="48">
        <f t="shared" ref="E160:F160" si="68">E161+E165</f>
        <v>31588.032024022825</v>
      </c>
      <c r="F160" s="48">
        <f t="shared" si="68"/>
        <v>0</v>
      </c>
      <c r="G160" s="48">
        <f t="shared" ref="G160" si="69">G161+G165</f>
        <v>31588.032024022825</v>
      </c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</row>
    <row r="161" spans="1:32" x14ac:dyDescent="0.25">
      <c r="A161" s="210">
        <v>31</v>
      </c>
      <c r="B161" s="181"/>
      <c r="C161" s="182"/>
      <c r="D161" s="111" t="s">
        <v>22</v>
      </c>
      <c r="E161" s="44">
        <f t="shared" ref="E161:F161" si="70">SUM(E162:E164)</f>
        <v>25615.502024022826</v>
      </c>
      <c r="F161" s="44">
        <f t="shared" si="70"/>
        <v>0</v>
      </c>
      <c r="G161" s="44">
        <f t="shared" ref="G161" si="71">SUM(G162:G164)</f>
        <v>25615.502024022826</v>
      </c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</row>
    <row r="162" spans="1:32" x14ac:dyDescent="0.25">
      <c r="A162" s="180">
        <v>3111</v>
      </c>
      <c r="B162" s="181"/>
      <c r="C162" s="182"/>
      <c r="D162" s="109" t="s">
        <v>80</v>
      </c>
      <c r="E162" s="61">
        <f>160000/7.5345</f>
        <v>21235.649346340168</v>
      </c>
      <c r="F162" s="61">
        <f>G162-E162</f>
        <v>0</v>
      </c>
      <c r="G162" s="61">
        <f>160000/7.5345</f>
        <v>21235.649346340168</v>
      </c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</row>
    <row r="163" spans="1:32" x14ac:dyDescent="0.25">
      <c r="A163" s="180">
        <v>3121</v>
      </c>
      <c r="B163" s="181"/>
      <c r="C163" s="182"/>
      <c r="D163" s="109" t="s">
        <v>83</v>
      </c>
      <c r="E163" s="61">
        <f>3000/7.5345</f>
        <v>398.16842524387812</v>
      </c>
      <c r="F163" s="61">
        <f t="shared" ref="F163:F164" si="72">G163-E163</f>
        <v>0</v>
      </c>
      <c r="G163" s="61">
        <f>3000/7.5345</f>
        <v>398.16842524387812</v>
      </c>
    </row>
    <row r="164" spans="1:32" ht="25.5" x14ac:dyDescent="0.25">
      <c r="A164" s="180">
        <v>3132</v>
      </c>
      <c r="B164" s="181"/>
      <c r="C164" s="182"/>
      <c r="D164" s="109" t="s">
        <v>137</v>
      </c>
      <c r="E164" s="61">
        <f>30000/7.5345</f>
        <v>3981.6842524387812</v>
      </c>
      <c r="F164" s="61">
        <f t="shared" si="72"/>
        <v>0</v>
      </c>
      <c r="G164" s="61">
        <f>30000/7.5345</f>
        <v>3981.6842524387812</v>
      </c>
    </row>
    <row r="165" spans="1:32" s="43" customFormat="1" x14ac:dyDescent="0.25">
      <c r="A165" s="186">
        <v>32</v>
      </c>
      <c r="B165" s="226"/>
      <c r="C165" s="227"/>
      <c r="D165" s="45" t="s">
        <v>32</v>
      </c>
      <c r="E165" s="126">
        <f t="shared" ref="E165:F165" si="73">SUM(E166:E167)</f>
        <v>5972.53</v>
      </c>
      <c r="F165" s="126">
        <f t="shared" si="73"/>
        <v>0</v>
      </c>
      <c r="G165" s="126">
        <f t="shared" ref="G165" si="74">SUM(G166:G167)</f>
        <v>5972.53</v>
      </c>
    </row>
    <row r="166" spans="1:32" x14ac:dyDescent="0.25">
      <c r="A166" s="180">
        <v>3211</v>
      </c>
      <c r="B166" s="181"/>
      <c r="C166" s="182"/>
      <c r="D166" s="114" t="s">
        <v>47</v>
      </c>
      <c r="E166" s="61">
        <v>1990.85</v>
      </c>
      <c r="F166" s="61">
        <f>G166-E166</f>
        <v>0</v>
      </c>
      <c r="G166" s="61">
        <v>1990.85</v>
      </c>
    </row>
    <row r="167" spans="1:32" x14ac:dyDescent="0.25">
      <c r="A167" s="180">
        <v>3237</v>
      </c>
      <c r="B167" s="181"/>
      <c r="C167" s="182"/>
      <c r="D167" s="42" t="s">
        <v>59</v>
      </c>
      <c r="E167" s="61">
        <v>3981.68</v>
      </c>
      <c r="F167" s="61">
        <f>G167-E167</f>
        <v>0</v>
      </c>
      <c r="G167" s="61">
        <v>3981.68</v>
      </c>
    </row>
    <row r="168" spans="1:32" ht="15" customHeight="1" x14ac:dyDescent="0.25">
      <c r="A168" s="177" t="s">
        <v>144</v>
      </c>
      <c r="B168" s="178"/>
      <c r="C168" s="179"/>
      <c r="D168" s="116" t="s">
        <v>145</v>
      </c>
      <c r="E168" s="40">
        <f>E169+E171</f>
        <v>796.34</v>
      </c>
      <c r="F168" s="40">
        <f t="shared" ref="F168" si="75">F169</f>
        <v>0</v>
      </c>
      <c r="G168" s="40">
        <f>G169+G171</f>
        <v>796.34</v>
      </c>
    </row>
    <row r="169" spans="1:32" ht="15" customHeight="1" x14ac:dyDescent="0.25">
      <c r="A169" s="174" t="s">
        <v>102</v>
      </c>
      <c r="B169" s="175"/>
      <c r="C169" s="176"/>
      <c r="D169" s="115" t="s">
        <v>210</v>
      </c>
      <c r="E169" s="48">
        <f>E170</f>
        <v>663.61</v>
      </c>
      <c r="F169" s="48">
        <f t="shared" ref="F169" si="76">F170</f>
        <v>0</v>
      </c>
      <c r="G169" s="48">
        <f>G170</f>
        <v>663.61</v>
      </c>
    </row>
    <row r="170" spans="1:32" x14ac:dyDescent="0.25">
      <c r="A170" s="112">
        <v>3299</v>
      </c>
      <c r="B170" s="113"/>
      <c r="C170" s="114"/>
      <c r="D170" s="114" t="s">
        <v>66</v>
      </c>
      <c r="E170" s="125">
        <v>663.61</v>
      </c>
      <c r="F170" s="125">
        <f>G170-E170</f>
        <v>0</v>
      </c>
      <c r="G170" s="125">
        <v>663.61</v>
      </c>
    </row>
    <row r="171" spans="1:32" x14ac:dyDescent="0.25">
      <c r="A171" s="174" t="s">
        <v>86</v>
      </c>
      <c r="B171" s="175"/>
      <c r="C171" s="176"/>
      <c r="D171" s="115" t="s">
        <v>87</v>
      </c>
      <c r="E171" s="48">
        <f>E172</f>
        <v>132.72999999999999</v>
      </c>
      <c r="F171" s="48">
        <f t="shared" ref="F171" si="77">F172</f>
        <v>0</v>
      </c>
      <c r="G171" s="48">
        <f>G172</f>
        <v>132.72999999999999</v>
      </c>
    </row>
    <row r="172" spans="1:32" x14ac:dyDescent="0.25">
      <c r="A172" s="112">
        <v>3299</v>
      </c>
      <c r="B172" s="113"/>
      <c r="C172" s="114"/>
      <c r="D172" s="114" t="s">
        <v>66</v>
      </c>
      <c r="E172" s="125">
        <v>132.72999999999999</v>
      </c>
      <c r="F172" s="125">
        <f>G172-E172</f>
        <v>0</v>
      </c>
      <c r="G172" s="125">
        <v>132.72999999999999</v>
      </c>
    </row>
    <row r="173" spans="1:32" ht="25.5" x14ac:dyDescent="0.25">
      <c r="A173" s="177" t="s">
        <v>211</v>
      </c>
      <c r="B173" s="178"/>
      <c r="C173" s="179"/>
      <c r="D173" s="116" t="s">
        <v>212</v>
      </c>
      <c r="E173" s="40">
        <f>E174+E176</f>
        <v>0</v>
      </c>
      <c r="F173" s="40">
        <f t="shared" ref="F173" si="78">F174</f>
        <v>0</v>
      </c>
      <c r="G173" s="40">
        <f>G174+G176</f>
        <v>0</v>
      </c>
    </row>
    <row r="174" spans="1:32" x14ac:dyDescent="0.25">
      <c r="A174" s="174" t="s">
        <v>102</v>
      </c>
      <c r="B174" s="175"/>
      <c r="C174" s="176"/>
      <c r="D174" s="115" t="s">
        <v>210</v>
      </c>
      <c r="E174" s="48">
        <f>E175</f>
        <v>0</v>
      </c>
      <c r="F174" s="48">
        <f t="shared" ref="F174" si="79">F175</f>
        <v>0</v>
      </c>
      <c r="G174" s="48">
        <f>G175</f>
        <v>0</v>
      </c>
    </row>
    <row r="175" spans="1:32" x14ac:dyDescent="0.25">
      <c r="A175" s="112">
        <v>3812</v>
      </c>
      <c r="B175" s="113"/>
      <c r="C175" s="114"/>
      <c r="D175" s="114" t="s">
        <v>66</v>
      </c>
      <c r="E175" s="125">
        <v>0</v>
      </c>
      <c r="F175" s="125">
        <v>0</v>
      </c>
      <c r="G175" s="125">
        <v>0</v>
      </c>
    </row>
  </sheetData>
  <mergeCells count="139">
    <mergeCell ref="A141:C141"/>
    <mergeCell ref="A142:C142"/>
    <mergeCell ref="A144:C144"/>
    <mergeCell ref="A116:C116"/>
    <mergeCell ref="A137:C137"/>
    <mergeCell ref="A138:C138"/>
    <mergeCell ref="A147:C147"/>
    <mergeCell ref="A143:C143"/>
    <mergeCell ref="A139:C139"/>
    <mergeCell ref="A117:C117"/>
    <mergeCell ref="A127:C127"/>
    <mergeCell ref="A128:C128"/>
    <mergeCell ref="A133:C133"/>
    <mergeCell ref="A134:C134"/>
    <mergeCell ref="A118:C118"/>
    <mergeCell ref="A120:C120"/>
    <mergeCell ref="A123:C123"/>
    <mergeCell ref="A124:C124"/>
    <mergeCell ref="A119:C119"/>
    <mergeCell ref="A152:C152"/>
    <mergeCell ref="A153:C153"/>
    <mergeCell ref="A154:C154"/>
    <mergeCell ref="A148:C148"/>
    <mergeCell ref="A149:C149"/>
    <mergeCell ref="A150:C150"/>
    <mergeCell ref="A145:C145"/>
    <mergeCell ref="A146:C146"/>
    <mergeCell ref="A151:C151"/>
    <mergeCell ref="A163:C163"/>
    <mergeCell ref="A164:C164"/>
    <mergeCell ref="A166:C166"/>
    <mergeCell ref="A158:C158"/>
    <mergeCell ref="A159:C159"/>
    <mergeCell ref="A160:C160"/>
    <mergeCell ref="A162:C162"/>
    <mergeCell ref="A155:C155"/>
    <mergeCell ref="A156:C156"/>
    <mergeCell ref="A161:C161"/>
    <mergeCell ref="A165:C165"/>
    <mergeCell ref="A114:C114"/>
    <mergeCell ref="A105:C105"/>
    <mergeCell ref="A115:C115"/>
    <mergeCell ref="A111:C111"/>
    <mergeCell ref="A95:C95"/>
    <mergeCell ref="A96:C96"/>
    <mergeCell ref="A98:C98"/>
    <mergeCell ref="A102:C102"/>
    <mergeCell ref="A107:C107"/>
    <mergeCell ref="A106:C106"/>
    <mergeCell ref="A97:C97"/>
    <mergeCell ref="A100:C100"/>
    <mergeCell ref="A101:C101"/>
    <mergeCell ref="A103:C103"/>
    <mergeCell ref="A104:C104"/>
    <mergeCell ref="A108:C108"/>
    <mergeCell ref="A80:C80"/>
    <mergeCell ref="A81:C81"/>
    <mergeCell ref="A83:C83"/>
    <mergeCell ref="A76:C76"/>
    <mergeCell ref="A77:C77"/>
    <mergeCell ref="A78:C78"/>
    <mergeCell ref="A79:C79"/>
    <mergeCell ref="A85:C85"/>
    <mergeCell ref="A99:C99"/>
    <mergeCell ref="A84:C84"/>
    <mergeCell ref="A87:C87"/>
    <mergeCell ref="A89:C89"/>
    <mergeCell ref="A88:C88"/>
    <mergeCell ref="A92:C92"/>
    <mergeCell ref="A93:C93"/>
    <mergeCell ref="A94:C94"/>
    <mergeCell ref="A67:C67"/>
    <mergeCell ref="A59:C59"/>
    <mergeCell ref="A61:C61"/>
    <mergeCell ref="A62:C62"/>
    <mergeCell ref="A63:C63"/>
    <mergeCell ref="A60:C60"/>
    <mergeCell ref="A53:C53"/>
    <mergeCell ref="A54:C54"/>
    <mergeCell ref="A55:C55"/>
    <mergeCell ref="A57:C57"/>
    <mergeCell ref="A58:C58"/>
    <mergeCell ref="A50:C50"/>
    <mergeCell ref="A51:C51"/>
    <mergeCell ref="A52:C52"/>
    <mergeCell ref="A43:C43"/>
    <mergeCell ref="A44:C44"/>
    <mergeCell ref="A45:C45"/>
    <mergeCell ref="A46:C46"/>
    <mergeCell ref="A47:C47"/>
    <mergeCell ref="A66:C66"/>
    <mergeCell ref="A42:C42"/>
    <mergeCell ref="A39:C39"/>
    <mergeCell ref="A31:C31"/>
    <mergeCell ref="A32:C32"/>
    <mergeCell ref="A34:C34"/>
    <mergeCell ref="A35:C35"/>
    <mergeCell ref="A36:C36"/>
    <mergeCell ref="A48:C48"/>
    <mergeCell ref="A49:C49"/>
    <mergeCell ref="A9:C9"/>
    <mergeCell ref="A12:C12"/>
    <mergeCell ref="A13:C13"/>
    <mergeCell ref="A14:C14"/>
    <mergeCell ref="A15:C15"/>
    <mergeCell ref="A38:C38"/>
    <mergeCell ref="A40:C40"/>
    <mergeCell ref="A41:C41"/>
    <mergeCell ref="A19:C19"/>
    <mergeCell ref="A21:C21"/>
    <mergeCell ref="A20:C20"/>
    <mergeCell ref="A23:C23"/>
    <mergeCell ref="A24:C24"/>
    <mergeCell ref="A25:C25"/>
    <mergeCell ref="A26:C26"/>
    <mergeCell ref="A174:C174"/>
    <mergeCell ref="A168:C168"/>
    <mergeCell ref="A169:C169"/>
    <mergeCell ref="A171:C171"/>
    <mergeCell ref="A167:C167"/>
    <mergeCell ref="A173:C173"/>
    <mergeCell ref="A1:G1"/>
    <mergeCell ref="A3:G3"/>
    <mergeCell ref="A6:C6"/>
    <mergeCell ref="A7:C7"/>
    <mergeCell ref="A8:C8"/>
    <mergeCell ref="A73:C73"/>
    <mergeCell ref="A75:C75"/>
    <mergeCell ref="A74:C74"/>
    <mergeCell ref="A68:C68"/>
    <mergeCell ref="A69:C69"/>
    <mergeCell ref="A72:C72"/>
    <mergeCell ref="A71:C71"/>
    <mergeCell ref="A70:C70"/>
    <mergeCell ref="A17:C17"/>
    <mergeCell ref="A22:C22"/>
    <mergeCell ref="A29:C29"/>
    <mergeCell ref="A30:C30"/>
    <mergeCell ref="A18:C18"/>
  </mergeCells>
  <printOptions horizontalCentered="1"/>
  <pageMargins left="0.7" right="0.7" top="0.75" bottom="0.75" header="0.3" footer="0.3"/>
  <pageSetup paperSize="9" scale="65" orientation="portrait" r:id="rId1"/>
  <colBreaks count="2" manualBreakCount="2">
    <brk id="8" max="1048575" man="1"/>
    <brk id="18" max="2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 Račun prihoda i rashoda</vt:lpstr>
      <vt:lpstr>Rashodi prema funkcijskoj kl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Davor</cp:lastModifiedBy>
  <cp:lastPrinted>2023-12-21T08:37:45Z</cp:lastPrinted>
  <dcterms:created xsi:type="dcterms:W3CDTF">2022-08-12T12:51:27Z</dcterms:created>
  <dcterms:modified xsi:type="dcterms:W3CDTF">2024-01-02T12:26:44Z</dcterms:modified>
</cp:coreProperties>
</file>