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020" windowHeight="11715" activeTab="0"/>
  </bookViews>
  <sheets>
    <sheet name="PLAN RASHODA I IZDATAKA" sheetId="1" r:id="rId1"/>
    <sheet name="PLAN PRIHODA" sheetId="2" r:id="rId2"/>
    <sheet name="OPĆI DIO" sheetId="3" r:id="rId3"/>
  </sheets>
  <definedNames>
    <definedName name="_xlnm.Print_Area" localSheetId="2">'OPĆI DIO'!#REF!</definedName>
    <definedName name="_xlnm.Print_Area" localSheetId="1">'PLAN PRIHODA'!$A$1:$H$17</definedName>
    <definedName name="_xlnm.Print_Titles" localSheetId="1">'PLAN PRIHODA'!$1:$1</definedName>
    <definedName name="_xlnm.Print_Titles" localSheetId="0">'PLAN RASHODA I IZDATAKA'!$2:$3</definedName>
  </definedNames>
  <calcPr fullCalcOnLoad="1"/>
</workbook>
</file>

<file path=xl/sharedStrings.xml><?xml version="1.0" encoding="utf-8"?>
<sst xmlns="http://schemas.openxmlformats.org/spreadsheetml/2006/main" count="221" uniqueCount="141">
  <si>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</si>
  <si>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</si>
  <si>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</si>
  <si>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</si>
  <si>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</si>
  <si>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</si>
  <si>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</si>
  <si>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</si>
  <si>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</si>
  <si>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</si>
  <si>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</si>
  <si>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</si>
  <si>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</si>
  <si>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</si>
  <si>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</si>
  <si>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</si>
  <si>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</si>
  <si>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</si>
  <si>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</si>
  <si>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</si>
  <si>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</si>
  <si>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</si>
  <si>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</si>
  <si>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</si>
  <si>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</si>
  <si>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Doprinosi na plaće</t>
  </si>
  <si>
    <t>Materijalni rashodi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</si>
  <si>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</si>
  <si>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</si>
  <si>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</si>
  <si>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</si>
  <si>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</si>
  <si>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</si>
  <si>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</si>
  <si>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</si>
  <si>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Plaće za redovan rad</t>
  </si>
  <si>
    <t>Plaće</t>
  </si>
  <si>
    <t>Ostali rashodi za zaposlne</t>
  </si>
  <si>
    <t>Doprinos za zdrav.osiguranje</t>
  </si>
  <si>
    <t>Naknade troš. zaposlenima</t>
  </si>
  <si>
    <t>Službena putovanja</t>
  </si>
  <si>
    <t>Naknada za prijevoz</t>
  </si>
  <si>
    <t>Stručno usavršavanje</t>
  </si>
  <si>
    <t>Ostale naknade troškova zaposlenima</t>
  </si>
  <si>
    <t>Uredski i ostali potrošni materijal</t>
  </si>
  <si>
    <t>Energija</t>
  </si>
  <si>
    <t>Matrijal i dijelovi za tekuće i invest. održav.</t>
  </si>
  <si>
    <t>Sitan inventar</t>
  </si>
  <si>
    <t>Službena, radna i zaštitna odjeća i obuća</t>
  </si>
  <si>
    <t>Usluge tekućeg i investicijskog održavanja</t>
  </si>
  <si>
    <t>Komunalne usluge</t>
  </si>
  <si>
    <t>Zdravstvene usluge (sistematski pregledi)</t>
  </si>
  <si>
    <t>Intelektualne usluge</t>
  </si>
  <si>
    <t>Računalne usluge</t>
  </si>
  <si>
    <t>Ostale usluge</t>
  </si>
  <si>
    <t>Reprezentacija</t>
  </si>
  <si>
    <t>Članarina</t>
  </si>
  <si>
    <t>Financijski rashodi</t>
  </si>
  <si>
    <t>Bankarske usluge</t>
  </si>
  <si>
    <t>Rashodi za nabavu proizvedene DI</t>
  </si>
  <si>
    <t>Uredska oprema i namještaj</t>
  </si>
  <si>
    <t>Uređaji, strojevi i opema za ostale namjene</t>
  </si>
  <si>
    <t>Knjige</t>
  </si>
  <si>
    <t>RASHODI ZA NABAVU NEFINANCIJSKE IMOVINE</t>
  </si>
  <si>
    <t>Administrativno, tehničko i stručno osoblje</t>
  </si>
  <si>
    <t>Rashodi poslovanja</t>
  </si>
  <si>
    <t>Aktivnost A100001</t>
  </si>
  <si>
    <t>Program 1004</t>
  </si>
  <si>
    <t>Plaće zaposlenika</t>
  </si>
  <si>
    <t>Program 1003</t>
  </si>
  <si>
    <t>Program 1001</t>
  </si>
  <si>
    <t>Pojačani standard u školstvu</t>
  </si>
  <si>
    <t>Tekući projekt T100003</t>
  </si>
  <si>
    <t>Program 1002</t>
  </si>
  <si>
    <t>Kapitalno ulaganje</t>
  </si>
  <si>
    <t>Oprema škola</t>
  </si>
  <si>
    <t>Tekući projekt T100004</t>
  </si>
  <si>
    <t>Tekući projekt T100001</t>
  </si>
  <si>
    <t>Natjecanja</t>
  </si>
  <si>
    <t>Usluge telefona pošte i prijevoza</t>
  </si>
  <si>
    <t>Minimalni standard u srednjem školstvu i učeničkom domu -materijalni i financijski rashodi</t>
  </si>
  <si>
    <t>Pristojbe i naknade</t>
  </si>
  <si>
    <t>Knjige, umjetnička djela i ostale izložbene vrijednosti</t>
  </si>
  <si>
    <t>Oprema za održavanje i zaštitu</t>
  </si>
  <si>
    <t>Ostali rashodi za zaposlene</t>
  </si>
  <si>
    <t>Naknade za rad predstavničkih i izvršnih tijela, povjerenstava i slično</t>
  </si>
  <si>
    <t>Tekući projekt T100005</t>
  </si>
  <si>
    <t>Prijedlog plana 
za 2016.</t>
  </si>
  <si>
    <t>636 državni p.</t>
  </si>
  <si>
    <t>636 gradski p.</t>
  </si>
  <si>
    <t>2016.</t>
  </si>
  <si>
    <t>Tekući projekt T100006</t>
  </si>
  <si>
    <t>2017.</t>
  </si>
  <si>
    <t>2018.</t>
  </si>
  <si>
    <t>Izvanučionička nastava</t>
  </si>
  <si>
    <t>Izdavanje Godišnjaka</t>
  </si>
  <si>
    <t>Projekcija plana
za 2017.</t>
  </si>
  <si>
    <t>Projekcija plana 
za 2018.</t>
  </si>
  <si>
    <t>SREDNJA ŠKOLA DRAGUTINA STRAŽIMIRA SVETI IVAN ZELINA, Gundulićeva 2A                                      OIB: 04371929326</t>
  </si>
  <si>
    <t>Doprinos za obvezno osig.u sl.nezaposlenosti</t>
  </si>
  <si>
    <t>Doprinosi za nezaposlene</t>
  </si>
  <si>
    <t>Plaće za prekovremeni rad</t>
  </si>
  <si>
    <t>Usluge promidžbe i informiranja</t>
  </si>
  <si>
    <t>Zakupnine i najamnine</t>
  </si>
  <si>
    <t>Premije osiguranja</t>
  </si>
  <si>
    <t>Materijal i sirovine</t>
  </si>
  <si>
    <t>25.OBLJETNICA ŠKOLE</t>
  </si>
  <si>
    <t>Donacije HŠŠS</t>
  </si>
  <si>
    <t>Tekući projekt T100021</t>
  </si>
  <si>
    <t>Pomoćnici u nastavi</t>
  </si>
  <si>
    <t>Doprinosi za obvezno zdr.osiguranje</t>
  </si>
  <si>
    <t>Doprinosi u slučaju nezaposlenosti</t>
  </si>
  <si>
    <t>Naknade za prijevoz</t>
  </si>
  <si>
    <t>Projekt "Prsten potpore"</t>
  </si>
  <si>
    <t>Tekući projekt  T100002</t>
  </si>
  <si>
    <t>Dodatna ulaganja</t>
  </si>
  <si>
    <t>Dodatna ulaganja-projektna dokumentacija radionice</t>
  </si>
  <si>
    <t xml:space="preserve">Dodatna ulaganja - projekt MOPS (modernizacija kurikuluma za suvremen i održiv poljoprivredni sektor </t>
  </si>
  <si>
    <t>Tekući projekt  T100001</t>
  </si>
  <si>
    <t>Tekući projekt T100009</t>
  </si>
  <si>
    <t>Pomoći Grada Sv.Ivan Zeline i projekt EU-MOPS</t>
  </si>
  <si>
    <t>Ukupno prihodi i primici za 2016.</t>
  </si>
  <si>
    <t>Ukupno prihodi i primici za 2017.</t>
  </si>
  <si>
    <t>Ukupno prihodi i primici za 2018.</t>
  </si>
  <si>
    <t>671 županijski p.</t>
  </si>
  <si>
    <t>633 gradski p.</t>
  </si>
  <si>
    <t>632 EU PROJEKT Modernizacija šk.kurikuluma</t>
  </si>
  <si>
    <t>661 vlastiti p.</t>
  </si>
  <si>
    <t xml:space="preserve"> PRIJEDLOG FINANCIJSKI PLAN      SREDNJE ŠKOLE DRAGUTINA STRAŽIMIRA SVETI IVAN ZELINA, Gundulićeva 2 A za 2016. i PROJEKCIJA PLANA ZA  2017. i 2018. </t>
  </si>
  <si>
    <t>Opći prihodi i primici – DRŽAVNI PRORAČUN</t>
  </si>
  <si>
    <t xml:space="preserve">PRIJEDLOG PLANA PRIHODA I PRIMITAKA </t>
  </si>
  <si>
    <t>PRIJEDLOG PLANA PRIHODA I PRIMITAKA</t>
  </si>
  <si>
    <t xml:space="preserve"> PRIJEDLOG PLANA RASHODA  I IZDATAKA ZA 2016. I PROJEKCIJE ZA 2017. I 2018. GODINU</t>
  </si>
  <si>
    <t>Pomoći EU PROJEKT-MOPS</t>
  </si>
  <si>
    <t xml:space="preserve">Pomoći GRADSKI PRORAČUN </t>
  </si>
  <si>
    <t>PRIJEDLOG PLANA ZA 2016.</t>
  </si>
  <si>
    <t>PROJEKCIJE PLANA ZA 2018.</t>
  </si>
  <si>
    <t xml:space="preserve">Rad školskog športskog kluba </t>
  </si>
  <si>
    <t>Rad UČENIČKE ZADRUGE</t>
  </si>
  <si>
    <t>Opći prihodi i primici - ŽUPANIJSKI PRORAČUN</t>
  </si>
  <si>
    <t>PROJEKCIJE PLANA ZA 2017.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</si>
</sst>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7" fillId="42" borderId="6" applyNumberFormat="0" applyAlignment="0" applyProtection="0"/>
    <xf numFmtId="0" fontId="15" fillId="0" borderId="7" applyNumberFormat="0" applyFill="0" applyAlignment="0" applyProtection="0"/>
    <xf numFmtId="0" fontId="48" fillId="43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2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45" borderId="14" applyNumberFormat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46" borderId="6" applyNumberFormat="0" applyAlignment="0" applyProtection="0"/>
    <xf numFmtId="0" fontId="15" fillId="0" borderId="0" applyNumberFormat="0" applyFill="0" applyBorder="0" applyAlignment="0" applyProtection="0"/>
  </cellStyleXfs>
  <cellXfs count="14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1" fontId="21" fillId="0" borderId="20" xfId="0" applyNumberFormat="1" applyFont="1" applyBorder="1" applyAlignment="1">
      <alignment horizontal="left" wrapText="1"/>
    </xf>
    <xf numFmtId="1" fontId="21" fillId="0" borderId="20" xfId="0" applyNumberFormat="1" applyFont="1" applyBorder="1" applyAlignment="1">
      <alignment wrapText="1"/>
    </xf>
    <xf numFmtId="1" fontId="22" fillId="0" borderId="21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29" fillId="0" borderId="22" xfId="0" applyFont="1" applyBorder="1" applyAlignment="1" quotePrefix="1">
      <alignment horizontal="left" wrapText="1"/>
    </xf>
    <xf numFmtId="0" fontId="29" fillId="0" borderId="23" xfId="0" applyFont="1" applyBorder="1" applyAlignment="1" quotePrefix="1">
      <alignment horizontal="left" wrapText="1"/>
    </xf>
    <xf numFmtId="0" fontId="29" fillId="0" borderId="23" xfId="0" applyFont="1" applyBorder="1" applyAlignment="1" quotePrefix="1">
      <alignment horizontal="center" wrapText="1"/>
    </xf>
    <xf numFmtId="0" fontId="29" fillId="0" borderId="23" xfId="0" applyNumberFormat="1" applyFont="1" applyFill="1" applyBorder="1" applyAlignment="1" applyProtection="1" quotePrefix="1">
      <alignment horizontal="left"/>
      <protection/>
    </xf>
    <xf numFmtId="0" fontId="21" fillId="0" borderId="23" xfId="0" applyNumberFormat="1" applyFont="1" applyFill="1" applyBorder="1" applyAlignment="1" applyProtection="1">
      <alignment/>
      <protection/>
    </xf>
    <xf numFmtId="3" fontId="29" fillId="0" borderId="24" xfId="0" applyNumberFormat="1" applyFont="1" applyBorder="1" applyAlignment="1">
      <alignment horizontal="right"/>
    </xf>
    <xf numFmtId="3" fontId="29" fillId="0" borderId="24" xfId="0" applyNumberFormat="1" applyFont="1" applyFill="1" applyBorder="1" applyAlignment="1" applyProtection="1">
      <alignment horizontal="right" wrapText="1"/>
      <protection/>
    </xf>
    <xf numFmtId="0" fontId="31" fillId="0" borderId="23" xfId="0" applyNumberFormat="1" applyFont="1" applyFill="1" applyBorder="1" applyAlignment="1" applyProtection="1">
      <alignment wrapText="1"/>
      <protection/>
    </xf>
    <xf numFmtId="0" fontId="29" fillId="0" borderId="23" xfId="0" applyFont="1" applyBorder="1" applyAlignment="1" quotePrefix="1">
      <alignment horizontal="left"/>
    </xf>
    <xf numFmtId="0" fontId="29" fillId="0" borderId="23" xfId="0" applyNumberFormat="1" applyFont="1" applyFill="1" applyBorder="1" applyAlignment="1" applyProtection="1">
      <alignment wrapText="1"/>
      <protection/>
    </xf>
    <xf numFmtId="0" fontId="31" fillId="0" borderId="23" xfId="0" applyNumberFormat="1" applyFont="1" applyFill="1" applyBorder="1" applyAlignment="1" applyProtection="1">
      <alignment horizontal="center" wrapText="1"/>
      <protection/>
    </xf>
    <xf numFmtId="0" fontId="30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5" xfId="0" applyNumberFormat="1" applyFont="1" applyFill="1" applyBorder="1" applyAlignment="1">
      <alignment horizontal="right" vertical="top" wrapText="1"/>
    </xf>
    <xf numFmtId="1" fontId="22" fillId="47" borderId="26" xfId="0" applyNumberFormat="1" applyFont="1" applyFill="1" applyBorder="1" applyAlignment="1">
      <alignment horizontal="left" wrapText="1"/>
    </xf>
    <xf numFmtId="0" fontId="32" fillId="0" borderId="22" xfId="0" applyFont="1" applyBorder="1" applyAlignment="1">
      <alignment horizontal="left"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 horizontal="right" vertical="center"/>
      <protection/>
    </xf>
    <xf numFmtId="4" fontId="25" fillId="0" borderId="24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1" fillId="0" borderId="27" xfId="0" applyNumberFormat="1" applyFont="1" applyBorder="1" applyAlignment="1">
      <alignment horizontal="center" vertical="center" wrapText="1"/>
    </xf>
    <xf numFmtId="4" fontId="21" fillId="0" borderId="28" xfId="0" applyNumberFormat="1" applyFont="1" applyBorder="1" applyAlignment="1">
      <alignment/>
    </xf>
    <xf numFmtId="4" fontId="21" fillId="0" borderId="28" xfId="0" applyNumberFormat="1" applyFont="1" applyBorder="1" applyAlignment="1">
      <alignment horizontal="center" wrapText="1"/>
    </xf>
    <xf numFmtId="4" fontId="21" fillId="0" borderId="28" xfId="0" applyNumberFormat="1" applyFont="1" applyBorder="1" applyAlignment="1">
      <alignment horizontal="right" wrapText="1"/>
    </xf>
    <xf numFmtId="4" fontId="21" fillId="0" borderId="28" xfId="0" applyNumberFormat="1" applyFont="1" applyBorder="1" applyAlignment="1">
      <alignment horizontal="right" vertical="center" wrapText="1"/>
    </xf>
    <xf numFmtId="4" fontId="21" fillId="0" borderId="29" xfId="0" applyNumberFormat="1" applyFont="1" applyBorder="1" applyAlignment="1">
      <alignment horizontal="center" vertical="center" wrapText="1"/>
    </xf>
    <xf numFmtId="4" fontId="21" fillId="0" borderId="30" xfId="0" applyNumberFormat="1" applyFont="1" applyBorder="1" applyAlignment="1">
      <alignment horizontal="center" vertical="center" wrapText="1"/>
    </xf>
    <xf numFmtId="4" fontId="21" fillId="0" borderId="27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21" xfId="0" applyNumberFormat="1" applyFont="1" applyBorder="1" applyAlignment="1">
      <alignment/>
    </xf>
    <xf numFmtId="3" fontId="29" fillId="0" borderId="24" xfId="0" applyNumberFormat="1" applyFont="1" applyFill="1" applyBorder="1" applyAlignment="1" applyProtection="1">
      <alignment vertical="center" wrapText="1"/>
      <protection/>
    </xf>
    <xf numFmtId="3" fontId="29" fillId="0" borderId="22" xfId="0" applyNumberFormat="1" applyFont="1" applyBorder="1" applyAlignment="1">
      <alignment horizontal="right"/>
    </xf>
    <xf numFmtId="1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/>
    </xf>
    <xf numFmtId="0" fontId="26" fillId="0" borderId="24" xfId="0" applyNumberFormat="1" applyFont="1" applyFill="1" applyBorder="1" applyAlignment="1" applyProtection="1">
      <alignment vertical="center" wrapText="1"/>
      <protection/>
    </xf>
    <xf numFmtId="0" fontId="26" fillId="0" borderId="24" xfId="0" applyNumberFormat="1" applyFont="1" applyFill="1" applyBorder="1" applyAlignment="1" applyProtection="1">
      <alignment horizontal="right" vertical="center" wrapText="1"/>
      <protection/>
    </xf>
    <xf numFmtId="4" fontId="21" fillId="0" borderId="24" xfId="0" applyNumberFormat="1" applyFont="1" applyFill="1" applyBorder="1" applyAlignment="1" applyProtection="1">
      <alignment/>
      <protection/>
    </xf>
    <xf numFmtId="4" fontId="22" fillId="0" borderId="24" xfId="0" applyNumberFormat="1" applyFont="1" applyFill="1" applyBorder="1" applyAlignment="1" applyProtection="1">
      <alignment/>
      <protection/>
    </xf>
    <xf numFmtId="0" fontId="34" fillId="34" borderId="23" xfId="0" applyNumberFormat="1" applyFont="1" applyFill="1" applyBorder="1" applyAlignment="1" applyProtection="1">
      <alignment horizontal="center" vertical="center" wrapText="1"/>
      <protection/>
    </xf>
    <xf numFmtId="0" fontId="34" fillId="34" borderId="24" xfId="0" applyNumberFormat="1" applyFont="1" applyFill="1" applyBorder="1" applyAlignment="1" applyProtection="1">
      <alignment horizontal="center" vertical="center" wrapText="1"/>
      <protection/>
    </xf>
    <xf numFmtId="0" fontId="22" fillId="34" borderId="24" xfId="0" applyNumberFormat="1" applyFont="1" applyFill="1" applyBorder="1" applyAlignment="1" applyProtection="1">
      <alignment horizontal="center" vertical="center" wrapText="1"/>
      <protection/>
    </xf>
    <xf numFmtId="0" fontId="34" fillId="34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34" borderId="0" xfId="0" applyNumberFormat="1" applyFont="1" applyFill="1" applyBorder="1" applyAlignment="1" applyProtection="1">
      <alignment horizontal="center" vertical="center" wrapText="1"/>
      <protection/>
    </xf>
    <xf numFmtId="0" fontId="34" fillId="16" borderId="24" xfId="0" applyNumberFormat="1" applyFont="1" applyFill="1" applyBorder="1" applyAlignment="1" applyProtection="1">
      <alignment horizontal="center" vertical="center" wrapText="1"/>
      <protection/>
    </xf>
    <xf numFmtId="4" fontId="22" fillId="16" borderId="24" xfId="0" applyNumberFormat="1" applyFont="1" applyFill="1" applyBorder="1" applyAlignment="1" applyProtection="1">
      <alignment horizontal="center" vertical="center" wrapText="1"/>
      <protection/>
    </xf>
    <xf numFmtId="0" fontId="22" fillId="19" borderId="24" xfId="0" applyNumberFormat="1" applyFont="1" applyFill="1" applyBorder="1" applyAlignment="1" applyProtection="1">
      <alignment horizontal="center" vertical="center" wrapText="1"/>
      <protection/>
    </xf>
    <xf numFmtId="4" fontId="22" fillId="19" borderId="24" xfId="0" applyNumberFormat="1" applyFont="1" applyFill="1" applyBorder="1" applyAlignment="1" applyProtection="1">
      <alignment horizontal="center" vertical="center" wrapText="1"/>
      <protection/>
    </xf>
    <xf numFmtId="0" fontId="36" fillId="34" borderId="32" xfId="0" applyNumberFormat="1" applyFont="1" applyFill="1" applyBorder="1" applyAlignment="1" applyProtection="1">
      <alignment horizontal="center" vertical="center" wrapText="1"/>
      <protection/>
    </xf>
    <xf numFmtId="0" fontId="36" fillId="16" borderId="32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/>
      <protection/>
    </xf>
    <xf numFmtId="0" fontId="37" fillId="48" borderId="24" xfId="0" applyNumberFormat="1" applyFont="1" applyFill="1" applyBorder="1" applyAlignment="1" applyProtection="1">
      <alignment wrapText="1"/>
      <protection/>
    </xf>
    <xf numFmtId="4" fontId="22" fillId="48" borderId="24" xfId="0" applyNumberFormat="1" applyFont="1" applyFill="1" applyBorder="1" applyAlignment="1" applyProtection="1">
      <alignment/>
      <protection/>
    </xf>
    <xf numFmtId="0" fontId="22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 vertical="center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1" fillId="0" borderId="24" xfId="0" applyNumberFormat="1" applyFont="1" applyFill="1" applyBorder="1" applyAlignment="1" applyProtection="1">
      <alignment horizontal="right" vertical="center"/>
      <protection/>
    </xf>
    <xf numFmtId="0" fontId="22" fillId="19" borderId="24" xfId="0" applyNumberFormat="1" applyFont="1" applyFill="1" applyBorder="1" applyAlignment="1" applyProtection="1">
      <alignment horizontal="right" vertical="center"/>
      <protection/>
    </xf>
    <xf numFmtId="4" fontId="22" fillId="19" borderId="24" xfId="0" applyNumberFormat="1" applyFont="1" applyFill="1" applyBorder="1" applyAlignment="1" applyProtection="1">
      <alignment/>
      <protection/>
    </xf>
    <xf numFmtId="0" fontId="36" fillId="0" borderId="24" xfId="0" applyNumberFormat="1" applyFont="1" applyFill="1" applyBorder="1" applyAlignment="1" applyProtection="1">
      <alignment horizontal="center" vertical="center"/>
      <protection/>
    </xf>
    <xf numFmtId="0" fontId="22" fillId="16" borderId="24" xfId="0" applyNumberFormat="1" applyFont="1" applyFill="1" applyBorder="1" applyAlignment="1" applyProtection="1">
      <alignment horizontal="center" vertical="center" wrapText="1"/>
      <protection/>
    </xf>
    <xf numFmtId="4" fontId="22" fillId="16" borderId="24" xfId="0" applyNumberFormat="1" applyFont="1" applyFill="1" applyBorder="1" applyAlignment="1" applyProtection="1">
      <alignment/>
      <protection/>
    </xf>
    <xf numFmtId="4" fontId="22" fillId="0" borderId="32" xfId="0" applyNumberFormat="1" applyFont="1" applyFill="1" applyBorder="1" applyAlignment="1" applyProtection="1">
      <alignment/>
      <protection/>
    </xf>
    <xf numFmtId="4" fontId="21" fillId="0" borderId="32" xfId="0" applyNumberFormat="1" applyFont="1" applyFill="1" applyBorder="1" applyAlignment="1" applyProtection="1">
      <alignment/>
      <protection/>
    </xf>
    <xf numFmtId="4" fontId="21" fillId="0" borderId="24" xfId="0" applyNumberFormat="1" applyFont="1" applyFill="1" applyBorder="1" applyAlignment="1" applyProtection="1">
      <alignment horizontal="right"/>
      <protection/>
    </xf>
    <xf numFmtId="0" fontId="22" fillId="0" borderId="24" xfId="0" applyNumberFormat="1" applyFont="1" applyFill="1" applyBorder="1" applyAlignment="1" applyProtection="1">
      <alignment horizontal="left" wrapText="1"/>
      <protection/>
    </xf>
    <xf numFmtId="0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0" borderId="32" xfId="0" applyNumberFormat="1" applyFont="1" applyFill="1" applyBorder="1" applyAlignment="1" applyProtection="1">
      <alignment wrapText="1"/>
      <protection/>
    </xf>
    <xf numFmtId="0" fontId="36" fillId="48" borderId="32" xfId="0" applyNumberFormat="1" applyFont="1" applyFill="1" applyBorder="1" applyAlignment="1" applyProtection="1">
      <alignment horizontal="center" vertical="center" wrapText="1"/>
      <protection/>
    </xf>
    <xf numFmtId="0" fontId="36" fillId="16" borderId="28" xfId="0" applyNumberFormat="1" applyFont="1" applyFill="1" applyBorder="1" applyAlignment="1" applyProtection="1">
      <alignment horizontal="center" vertical="center" wrapText="1"/>
      <protection/>
    </xf>
    <xf numFmtId="0" fontId="22" fillId="48" borderId="24" xfId="0" applyNumberFormat="1" applyFont="1" applyFill="1" applyBorder="1" applyAlignment="1" applyProtection="1">
      <alignment horizontal="center" vertical="center"/>
      <protection/>
    </xf>
    <xf numFmtId="0" fontId="37" fillId="48" borderId="24" xfId="0" applyNumberFormat="1" applyFont="1" applyFill="1" applyBorder="1" applyAlignment="1" applyProtection="1">
      <alignment vertical="center" wrapText="1"/>
      <protection/>
    </xf>
    <xf numFmtId="0" fontId="21" fillId="48" borderId="24" xfId="0" applyNumberFormat="1" applyFont="1" applyFill="1" applyBorder="1" applyAlignment="1" applyProtection="1">
      <alignment horizontal="right" vertical="center"/>
      <protection/>
    </xf>
    <xf numFmtId="0" fontId="21" fillId="48" borderId="32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36" fillId="48" borderId="24" xfId="0" applyNumberFormat="1" applyFont="1" applyFill="1" applyBorder="1" applyAlignment="1" applyProtection="1">
      <alignment horizontal="center" vertical="center" wrapText="1"/>
      <protection/>
    </xf>
    <xf numFmtId="0" fontId="36" fillId="16" borderId="24" xfId="0" applyNumberFormat="1" applyFont="1" applyFill="1" applyBorder="1" applyAlignment="1" applyProtection="1">
      <alignment horizontal="center" vertical="center" wrapText="1"/>
      <protection/>
    </xf>
    <xf numFmtId="0" fontId="21" fillId="48" borderId="0" xfId="0" applyNumberFormat="1" applyFont="1" applyFill="1" applyBorder="1" applyAlignment="1" applyProtection="1">
      <alignment horizontal="right" vertical="center"/>
      <protection/>
    </xf>
    <xf numFmtId="0" fontId="22" fillId="48" borderId="24" xfId="0" applyNumberFormat="1" applyFont="1" applyFill="1" applyBorder="1" applyAlignment="1" applyProtection="1">
      <alignment wrapText="1"/>
      <protection/>
    </xf>
    <xf numFmtId="0" fontId="21" fillId="0" borderId="28" xfId="0" applyNumberFormat="1" applyFont="1" applyFill="1" applyBorder="1" applyAlignment="1" applyProtection="1">
      <alignment wrapText="1"/>
      <protection/>
    </xf>
    <xf numFmtId="0" fontId="36" fillId="19" borderId="24" xfId="0" applyNumberFormat="1" applyFont="1" applyFill="1" applyBorder="1" applyAlignment="1" applyProtection="1">
      <alignment horizontal="right" vertical="center"/>
      <protection/>
    </xf>
    <xf numFmtId="0" fontId="36" fillId="19" borderId="32" xfId="0" applyNumberFormat="1" applyFont="1" applyFill="1" applyBorder="1" applyAlignment="1" applyProtection="1">
      <alignment horizontal="center" vertical="center" wrapText="1"/>
      <protection/>
    </xf>
    <xf numFmtId="0" fontId="36" fillId="0" borderId="24" xfId="0" applyNumberFormat="1" applyFont="1" applyFill="1" applyBorder="1" applyAlignment="1" applyProtection="1">
      <alignment horizontal="center" vertical="center" wrapText="1"/>
      <protection/>
    </xf>
    <xf numFmtId="4" fontId="21" fillId="48" borderId="24" xfId="0" applyNumberFormat="1" applyFont="1" applyFill="1" applyBorder="1" applyAlignment="1" applyProtection="1">
      <alignment/>
      <protection/>
    </xf>
    <xf numFmtId="0" fontId="38" fillId="48" borderId="24" xfId="0" applyNumberFormat="1" applyFont="1" applyFill="1" applyBorder="1" applyAlignment="1" applyProtection="1">
      <alignment horizontal="left" vertical="center" wrapText="1"/>
      <protection/>
    </xf>
    <xf numFmtId="0" fontId="38" fillId="48" borderId="24" xfId="0" applyNumberFormat="1" applyFont="1" applyFill="1" applyBorder="1" applyAlignment="1" applyProtection="1">
      <alignment wrapText="1"/>
      <protection/>
    </xf>
    <xf numFmtId="0" fontId="27" fillId="0" borderId="33" xfId="0" applyNumberFormat="1" applyFont="1" applyFill="1" applyBorder="1" applyAlignment="1" applyProtection="1">
      <alignment horizontal="center" vertical="center"/>
      <protection/>
    </xf>
    <xf numFmtId="0" fontId="22" fillId="34" borderId="22" xfId="0" applyNumberFormat="1" applyFont="1" applyFill="1" applyBorder="1" applyAlignment="1" applyProtection="1">
      <alignment horizontal="center" vertical="center" wrapText="1"/>
      <protection/>
    </xf>
    <xf numFmtId="0" fontId="35" fillId="0" borderId="23" xfId="0" applyNumberFormat="1" applyFont="1" applyFill="1" applyBorder="1" applyAlignment="1" applyProtection="1">
      <alignment horizontal="center" vertical="center" wrapText="1"/>
      <protection/>
    </xf>
    <xf numFmtId="0" fontId="35" fillId="0" borderId="3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31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4" fontId="22" fillId="0" borderId="31" xfId="0" applyNumberFormat="1" applyFont="1" applyBorder="1" applyAlignment="1">
      <alignment horizontal="center"/>
    </xf>
    <xf numFmtId="4" fontId="22" fillId="0" borderId="35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center"/>
    </xf>
    <xf numFmtId="0" fontId="32" fillId="0" borderId="22" xfId="0" applyNumberFormat="1" applyFont="1" applyFill="1" applyBorder="1" applyAlignment="1" applyProtection="1" quotePrefix="1">
      <alignment horizontal="left" wrapText="1"/>
      <protection/>
    </xf>
    <xf numFmtId="0" fontId="33" fillId="0" borderId="23" xfId="0" applyNumberFormat="1" applyFont="1" applyFill="1" applyBorder="1" applyAlignment="1" applyProtection="1">
      <alignment wrapText="1"/>
      <protection/>
    </xf>
    <xf numFmtId="0" fontId="32" fillId="0" borderId="22" xfId="0" applyNumberFormat="1" applyFont="1" applyFill="1" applyBorder="1" applyAlignment="1" applyProtection="1">
      <alignment horizontal="left" wrapText="1"/>
      <protection/>
    </xf>
    <xf numFmtId="0" fontId="29" fillId="0" borderId="22" xfId="0" applyNumberFormat="1" applyFont="1" applyFill="1" applyBorder="1" applyAlignment="1" applyProtection="1">
      <alignment horizontal="left" wrapText="1"/>
      <protection/>
    </xf>
    <xf numFmtId="0" fontId="31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23" xfId="0" applyNumberFormat="1" applyFont="1" applyFill="1" applyBorder="1" applyAlignment="1" applyProtection="1">
      <alignment/>
      <protection/>
    </xf>
    <xf numFmtId="0" fontId="21" fillId="0" borderId="23" xfId="0" applyNumberFormat="1" applyFont="1" applyFill="1" applyBorder="1" applyAlignment="1" applyProtection="1">
      <alignment wrapText="1"/>
      <protection/>
    </xf>
    <xf numFmtId="0" fontId="32" fillId="0" borderId="22" xfId="0" applyFont="1" applyBorder="1" applyAlignment="1" quotePrefix="1">
      <alignment horizontal="left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6102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6102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19050</xdr:rowOff>
    </xdr:from>
    <xdr:to>
      <xdr:col>1</xdr:col>
      <xdr:colOff>0</xdr:colOff>
      <xdr:row>40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2489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19050</xdr:rowOff>
    </xdr:from>
    <xdr:to>
      <xdr:col>0</xdr:col>
      <xdr:colOff>1057275</xdr:colOff>
      <xdr:row>40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2489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55"/>
  <sheetViews>
    <sheetView tabSelected="1" zoomScalePageLayoutView="0" workbookViewId="0" topLeftCell="A1">
      <selection activeCell="A2" sqref="A2:L2"/>
    </sheetView>
  </sheetViews>
  <sheetFormatPr defaultColWidth="11.421875" defaultRowHeight="12.75"/>
  <cols>
    <col min="1" max="1" width="14.57421875" style="39" customWidth="1"/>
    <col min="2" max="2" width="39.7109375" style="40" customWidth="1"/>
    <col min="3" max="3" width="11.8515625" style="2" customWidth="1"/>
    <col min="4" max="4" width="11.421875" style="2" customWidth="1"/>
    <col min="5" max="5" width="9.00390625" style="2" customWidth="1"/>
    <col min="6" max="6" width="10.421875" style="2" customWidth="1"/>
    <col min="7" max="8" width="12.00390625" style="2" customWidth="1"/>
    <col min="9" max="9" width="12.421875" style="2" customWidth="1"/>
    <col min="10" max="10" width="9.421875" style="2" customWidth="1"/>
    <col min="11" max="11" width="11.57421875" style="2" customWidth="1"/>
    <col min="12" max="12" width="10.140625" style="2" customWidth="1"/>
    <col min="13" max="13" width="12.8515625" style="2" customWidth="1"/>
    <col min="14" max="14" width="12.7109375" style="2" customWidth="1"/>
    <col min="15" max="16384" width="11.421875" style="3" customWidth="1"/>
  </cols>
  <sheetData>
    <row r="2" spans="1:14" ht="24" customHeight="1">
      <c r="A2" s="119" t="s">
        <v>132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3"/>
      <c r="N2" s="3"/>
    </row>
    <row r="3" spans="1:14" s="4" customFormat="1" ht="78.75">
      <c r="A3" s="69" t="s">
        <v>21</v>
      </c>
      <c r="B3" s="70" t="s">
        <v>22</v>
      </c>
      <c r="C3" s="71" t="s">
        <v>135</v>
      </c>
      <c r="D3" s="70" t="s">
        <v>139</v>
      </c>
      <c r="E3" s="70" t="s">
        <v>14</v>
      </c>
      <c r="F3" s="70" t="s">
        <v>15</v>
      </c>
      <c r="G3" s="70" t="s">
        <v>129</v>
      </c>
      <c r="H3" s="70" t="s">
        <v>134</v>
      </c>
      <c r="I3" s="70" t="s">
        <v>133</v>
      </c>
      <c r="J3" s="70" t="s">
        <v>107</v>
      </c>
      <c r="K3" s="70" t="s">
        <v>18</v>
      </c>
      <c r="L3" s="70" t="s">
        <v>19</v>
      </c>
      <c r="M3" s="71" t="s">
        <v>140</v>
      </c>
      <c r="N3" s="71" t="s">
        <v>136</v>
      </c>
    </row>
    <row r="4" spans="1:14" s="4" customFormat="1" ht="12.75">
      <c r="A4" s="72"/>
      <c r="B4" s="70"/>
      <c r="C4" s="120"/>
      <c r="D4" s="121"/>
      <c r="E4" s="121"/>
      <c r="F4" s="121"/>
      <c r="G4" s="121"/>
      <c r="H4" s="121"/>
      <c r="I4" s="121"/>
      <c r="J4" s="121"/>
      <c r="K4" s="121"/>
      <c r="L4" s="122"/>
      <c r="M4" s="73"/>
      <c r="N4" s="73"/>
    </row>
    <row r="5" spans="1:14" s="4" customFormat="1" ht="49.5" customHeight="1">
      <c r="A5" s="74">
        <v>3</v>
      </c>
      <c r="B5" s="75" t="s">
        <v>98</v>
      </c>
      <c r="C5" s="76">
        <f>C6+C23+C59+C112+C124</f>
        <v>5775750.3</v>
      </c>
      <c r="D5" s="76">
        <f aca="true" t="shared" si="0" ref="D5:N5">D6+D23+D59+D112+D124</f>
        <v>842585.2999999999</v>
      </c>
      <c r="E5" s="76">
        <f t="shared" si="0"/>
        <v>28200</v>
      </c>
      <c r="F5" s="76">
        <f t="shared" si="0"/>
        <v>56000</v>
      </c>
      <c r="G5" s="76">
        <f t="shared" si="0"/>
        <v>4821465</v>
      </c>
      <c r="H5" s="76">
        <f t="shared" si="0"/>
        <v>16500</v>
      </c>
      <c r="I5" s="76">
        <f t="shared" si="0"/>
        <v>1000000</v>
      </c>
      <c r="J5" s="76">
        <f t="shared" si="0"/>
        <v>11000</v>
      </c>
      <c r="K5" s="76">
        <f t="shared" si="0"/>
        <v>0</v>
      </c>
      <c r="L5" s="76">
        <f t="shared" si="0"/>
        <v>0</v>
      </c>
      <c r="M5" s="76">
        <f t="shared" si="0"/>
        <v>5688610.3</v>
      </c>
      <c r="N5" s="76">
        <f t="shared" si="0"/>
        <v>5688610.3</v>
      </c>
    </row>
    <row r="6" spans="1:14" s="4" customFormat="1" ht="25.5" customHeight="1">
      <c r="A6" s="77" t="s">
        <v>67</v>
      </c>
      <c r="B6" s="77" t="s">
        <v>68</v>
      </c>
      <c r="C6" s="78">
        <f>C8</f>
        <v>4811465</v>
      </c>
      <c r="D6" s="78">
        <f aca="true" t="shared" si="1" ref="D6:L6">D8</f>
        <v>0</v>
      </c>
      <c r="E6" s="78">
        <f t="shared" si="1"/>
        <v>0</v>
      </c>
      <c r="F6" s="78">
        <f t="shared" si="1"/>
        <v>0</v>
      </c>
      <c r="G6" s="78">
        <f t="shared" si="1"/>
        <v>4811465</v>
      </c>
      <c r="H6" s="78">
        <f t="shared" si="1"/>
        <v>0</v>
      </c>
      <c r="I6" s="78">
        <v>0</v>
      </c>
      <c r="J6" s="78">
        <f>J8</f>
        <v>0</v>
      </c>
      <c r="K6" s="78">
        <f t="shared" si="1"/>
        <v>0</v>
      </c>
      <c r="L6" s="78">
        <f t="shared" si="1"/>
        <v>0</v>
      </c>
      <c r="M6" s="78">
        <f>M7</f>
        <v>4811465</v>
      </c>
      <c r="N6" s="78">
        <f>N7</f>
        <v>4811465</v>
      </c>
    </row>
    <row r="7" spans="1:14" s="4" customFormat="1" ht="32.25" customHeight="1">
      <c r="A7" s="79" t="s">
        <v>66</v>
      </c>
      <c r="B7" s="80" t="s">
        <v>64</v>
      </c>
      <c r="C7" s="76">
        <f>C8</f>
        <v>4811465</v>
      </c>
      <c r="D7" s="76">
        <f aca="true" t="shared" si="2" ref="D7:L7">D8</f>
        <v>0</v>
      </c>
      <c r="E7" s="76">
        <f t="shared" si="2"/>
        <v>0</v>
      </c>
      <c r="F7" s="76">
        <f t="shared" si="2"/>
        <v>0</v>
      </c>
      <c r="G7" s="76">
        <f t="shared" si="2"/>
        <v>4811465</v>
      </c>
      <c r="H7" s="76">
        <v>0</v>
      </c>
      <c r="I7" s="76">
        <v>0</v>
      </c>
      <c r="J7" s="76">
        <f t="shared" si="2"/>
        <v>0</v>
      </c>
      <c r="K7" s="76">
        <f t="shared" si="2"/>
        <v>0</v>
      </c>
      <c r="L7" s="76">
        <f t="shared" si="2"/>
        <v>0</v>
      </c>
      <c r="M7" s="76">
        <f>M8</f>
        <v>4811465</v>
      </c>
      <c r="N7" s="76">
        <f>N8</f>
        <v>4811465</v>
      </c>
    </row>
    <row r="8" spans="1:14" ht="25.5" customHeight="1">
      <c r="A8" s="81">
        <v>3</v>
      </c>
      <c r="B8" s="118" t="s">
        <v>23</v>
      </c>
      <c r="C8" s="68">
        <f>C9+C19</f>
        <v>4811465</v>
      </c>
      <c r="D8" s="83">
        <v>0</v>
      </c>
      <c r="E8" s="83">
        <v>0</v>
      </c>
      <c r="F8" s="83">
        <f>F9</f>
        <v>0</v>
      </c>
      <c r="G8" s="83">
        <f>G9+G19</f>
        <v>4811465</v>
      </c>
      <c r="H8" s="83">
        <v>0</v>
      </c>
      <c r="I8" s="83">
        <v>0</v>
      </c>
      <c r="J8" s="83">
        <f>J9+J26+J55</f>
        <v>0</v>
      </c>
      <c r="K8" s="83">
        <f>K9+K26+K55</f>
        <v>0</v>
      </c>
      <c r="L8" s="83">
        <f>L9+L26+L55</f>
        <v>0</v>
      </c>
      <c r="M8" s="68">
        <f>M9+M19</f>
        <v>4811465</v>
      </c>
      <c r="N8" s="68">
        <f>N9+N19</f>
        <v>4811465</v>
      </c>
    </row>
    <row r="9" spans="1:14" s="4" customFormat="1" ht="12.75">
      <c r="A9" s="81">
        <v>31</v>
      </c>
      <c r="B9" s="84" t="s">
        <v>24</v>
      </c>
      <c r="C9" s="68">
        <f aca="true" t="shared" si="3" ref="C9:C16">D9+E9+F9+G9+H9+K9+L9</f>
        <v>4811465</v>
      </c>
      <c r="D9" s="68">
        <v>0</v>
      </c>
      <c r="E9" s="68">
        <v>0</v>
      </c>
      <c r="F9" s="68">
        <f>F10+F13+F15</f>
        <v>0</v>
      </c>
      <c r="G9" s="68">
        <f>G10+G13+G15</f>
        <v>4811465</v>
      </c>
      <c r="H9" s="68">
        <f>H10+H13+H15</f>
        <v>0</v>
      </c>
      <c r="I9" s="68">
        <v>0</v>
      </c>
      <c r="J9" s="68">
        <f>J10+J13+J15</f>
        <v>0</v>
      </c>
      <c r="K9" s="68">
        <v>0</v>
      </c>
      <c r="L9" s="68">
        <v>0</v>
      </c>
      <c r="M9" s="68">
        <f>M10+M13+M15</f>
        <v>4811465</v>
      </c>
      <c r="N9" s="68">
        <f>N10+N13+N15</f>
        <v>4811465</v>
      </c>
    </row>
    <row r="10" spans="1:14" ht="13.5" customHeight="1">
      <c r="A10" s="81">
        <v>311</v>
      </c>
      <c r="B10" s="84" t="s">
        <v>36</v>
      </c>
      <c r="C10" s="68">
        <f t="shared" si="3"/>
        <v>3973465</v>
      </c>
      <c r="D10" s="68">
        <f>D11</f>
        <v>0</v>
      </c>
      <c r="E10" s="68">
        <f>E11</f>
        <v>0</v>
      </c>
      <c r="F10" s="68">
        <f>F11</f>
        <v>0</v>
      </c>
      <c r="G10" s="68">
        <f>G11+G12</f>
        <v>3973465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f>M11+M12</f>
        <v>3973465</v>
      </c>
      <c r="N10" s="68">
        <f>N11+N12</f>
        <v>3973465</v>
      </c>
    </row>
    <row r="11" spans="1:14" s="4" customFormat="1" ht="12.75">
      <c r="A11" s="85">
        <v>3111</v>
      </c>
      <c r="B11" s="86" t="s">
        <v>35</v>
      </c>
      <c r="C11" s="67">
        <f t="shared" si="3"/>
        <v>3718400</v>
      </c>
      <c r="D11" s="67">
        <v>0</v>
      </c>
      <c r="E11" s="67">
        <v>0</v>
      </c>
      <c r="F11" s="67">
        <v>0</v>
      </c>
      <c r="G11" s="67">
        <v>3718400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3718400</v>
      </c>
      <c r="N11" s="67">
        <v>3718400</v>
      </c>
    </row>
    <row r="12" spans="1:14" s="4" customFormat="1" ht="12.75">
      <c r="A12" s="85">
        <v>3113</v>
      </c>
      <c r="B12" s="86" t="s">
        <v>101</v>
      </c>
      <c r="C12" s="67">
        <v>255065</v>
      </c>
      <c r="D12" s="67">
        <v>0</v>
      </c>
      <c r="E12" s="67">
        <v>0</v>
      </c>
      <c r="F12" s="67">
        <v>0</v>
      </c>
      <c r="G12" s="67">
        <v>255065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255065</v>
      </c>
      <c r="N12" s="67">
        <v>255065</v>
      </c>
    </row>
    <row r="13" spans="1:14" s="4" customFormat="1" ht="12.75">
      <c r="A13" s="87">
        <v>312</v>
      </c>
      <c r="B13" s="84" t="s">
        <v>37</v>
      </c>
      <c r="C13" s="68">
        <f t="shared" si="3"/>
        <v>154000</v>
      </c>
      <c r="D13" s="68">
        <f>D14</f>
        <v>0</v>
      </c>
      <c r="E13" s="68">
        <f>E14</f>
        <v>0</v>
      </c>
      <c r="F13" s="68">
        <f>F14</f>
        <v>0</v>
      </c>
      <c r="G13" s="68">
        <f>G14</f>
        <v>154000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f>M14</f>
        <v>154000</v>
      </c>
      <c r="N13" s="68">
        <f>N14</f>
        <v>154000</v>
      </c>
    </row>
    <row r="14" spans="1:14" ht="12.75">
      <c r="A14" s="88">
        <v>3121</v>
      </c>
      <c r="B14" s="86" t="s">
        <v>84</v>
      </c>
      <c r="C14" s="67">
        <v>154000</v>
      </c>
      <c r="D14" s="67">
        <v>0</v>
      </c>
      <c r="E14" s="67">
        <v>0</v>
      </c>
      <c r="F14" s="67">
        <v>0</v>
      </c>
      <c r="G14" s="67">
        <v>154000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154000</v>
      </c>
      <c r="N14" s="67">
        <v>154000</v>
      </c>
    </row>
    <row r="15" spans="1:14" ht="12.75">
      <c r="A15" s="87">
        <v>313</v>
      </c>
      <c r="B15" s="84" t="s">
        <v>25</v>
      </c>
      <c r="C15" s="68">
        <f t="shared" si="3"/>
        <v>684000</v>
      </c>
      <c r="D15" s="68">
        <f>D17+D16</f>
        <v>0</v>
      </c>
      <c r="E15" s="68">
        <f>E17+E16</f>
        <v>0</v>
      </c>
      <c r="F15" s="68">
        <f>F17+F16</f>
        <v>0</v>
      </c>
      <c r="G15" s="68">
        <f>G16+G17+G18</f>
        <v>684000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f>SUM(M16:M18)</f>
        <v>684000</v>
      </c>
      <c r="N15" s="68">
        <f>SUM(N16:N18)</f>
        <v>684000</v>
      </c>
    </row>
    <row r="16" spans="1:14" ht="12.75">
      <c r="A16" s="88">
        <v>3132</v>
      </c>
      <c r="B16" s="86" t="s">
        <v>38</v>
      </c>
      <c r="C16" s="67">
        <f t="shared" si="3"/>
        <v>596000</v>
      </c>
      <c r="D16" s="67">
        <v>0</v>
      </c>
      <c r="E16" s="67">
        <v>0</v>
      </c>
      <c r="F16" s="67">
        <v>0</v>
      </c>
      <c r="G16" s="67">
        <v>596000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596000</v>
      </c>
      <c r="N16" s="67">
        <v>596000</v>
      </c>
    </row>
    <row r="17" spans="1:14" ht="12.75">
      <c r="A17" s="88">
        <v>3133</v>
      </c>
      <c r="B17" s="86" t="s">
        <v>100</v>
      </c>
      <c r="C17" s="67">
        <v>76000</v>
      </c>
      <c r="D17" s="67">
        <v>0</v>
      </c>
      <c r="E17" s="67">
        <v>0</v>
      </c>
      <c r="F17" s="67">
        <v>0</v>
      </c>
      <c r="G17" s="67">
        <v>76000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76000</v>
      </c>
      <c r="N17" s="67">
        <v>76000</v>
      </c>
    </row>
    <row r="18" spans="1:14" ht="12.75">
      <c r="A18" s="88">
        <v>3295</v>
      </c>
      <c r="B18" s="86" t="s">
        <v>99</v>
      </c>
      <c r="C18" s="67">
        <v>12000</v>
      </c>
      <c r="D18" s="67">
        <v>0</v>
      </c>
      <c r="E18" s="67">
        <v>0</v>
      </c>
      <c r="F18" s="67">
        <v>0</v>
      </c>
      <c r="G18" s="67">
        <v>12000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12000</v>
      </c>
      <c r="N18" s="67">
        <v>12000</v>
      </c>
    </row>
    <row r="19" spans="1:14" ht="12.75">
      <c r="A19" s="87">
        <v>32</v>
      </c>
      <c r="B19" s="84" t="s">
        <v>26</v>
      </c>
      <c r="C19" s="68">
        <f>D19+E19+F19+G19+H19+K19+L19</f>
        <v>0</v>
      </c>
      <c r="D19" s="68">
        <v>0</v>
      </c>
      <c r="E19" s="68">
        <v>0</v>
      </c>
      <c r="F19" s="68">
        <f>K22</f>
        <v>0</v>
      </c>
      <c r="G19" s="68">
        <f>G20</f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f>M20</f>
        <v>0</v>
      </c>
      <c r="N19" s="68">
        <f>N20</f>
        <v>0</v>
      </c>
    </row>
    <row r="20" spans="1:14" ht="12.75">
      <c r="A20" s="87">
        <v>329</v>
      </c>
      <c r="B20" s="84" t="s">
        <v>29</v>
      </c>
      <c r="C20" s="68">
        <f>C22</f>
        <v>0</v>
      </c>
      <c r="D20" s="68">
        <v>0</v>
      </c>
      <c r="E20" s="68">
        <v>0</v>
      </c>
      <c r="F20" s="68">
        <v>0</v>
      </c>
      <c r="G20" s="68">
        <f>G22</f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f>M22</f>
        <v>0</v>
      </c>
      <c r="N20" s="68">
        <f>N22</f>
        <v>0</v>
      </c>
    </row>
    <row r="21" spans="1:14" ht="12.75">
      <c r="A21" s="88">
        <v>3299</v>
      </c>
      <c r="B21" s="86" t="s">
        <v>29</v>
      </c>
      <c r="C21" s="67">
        <f>G21</f>
        <v>5000</v>
      </c>
      <c r="D21" s="67">
        <v>0</v>
      </c>
      <c r="E21" s="67">
        <v>0</v>
      </c>
      <c r="F21" s="67">
        <v>0</v>
      </c>
      <c r="G21" s="67">
        <v>5000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5000</v>
      </c>
      <c r="N21" s="67">
        <v>5000</v>
      </c>
    </row>
    <row r="22" spans="1:14" ht="12.75">
      <c r="A22" s="88"/>
      <c r="B22" s="8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1:14" ht="47.25" customHeight="1">
      <c r="A23" s="89" t="s">
        <v>69</v>
      </c>
      <c r="B23" s="77" t="s">
        <v>80</v>
      </c>
      <c r="C23" s="90">
        <f>C25</f>
        <v>625663.2</v>
      </c>
      <c r="D23" s="90">
        <f aca="true" t="shared" si="4" ref="D23:L23">D25</f>
        <v>565523.2</v>
      </c>
      <c r="E23" s="90">
        <f t="shared" si="4"/>
        <v>15640</v>
      </c>
      <c r="F23" s="90">
        <f t="shared" si="4"/>
        <v>42000</v>
      </c>
      <c r="G23" s="90">
        <f t="shared" si="4"/>
        <v>0</v>
      </c>
      <c r="H23" s="90">
        <f t="shared" si="4"/>
        <v>2500</v>
      </c>
      <c r="I23" s="90">
        <v>0</v>
      </c>
      <c r="J23" s="90">
        <f t="shared" si="4"/>
        <v>0</v>
      </c>
      <c r="K23" s="90">
        <f t="shared" si="4"/>
        <v>0</v>
      </c>
      <c r="L23" s="90">
        <f t="shared" si="4"/>
        <v>0</v>
      </c>
      <c r="M23" s="90">
        <v>565523.2</v>
      </c>
      <c r="N23" s="90">
        <v>565523.2</v>
      </c>
    </row>
    <row r="24" spans="1:14" ht="32.25" customHeight="1">
      <c r="A24" s="91" t="s">
        <v>66</v>
      </c>
      <c r="B24" s="92" t="s">
        <v>65</v>
      </c>
      <c r="C24" s="93">
        <f>C25</f>
        <v>625663.2</v>
      </c>
      <c r="D24" s="93">
        <f aca="true" t="shared" si="5" ref="D24:L24">D25</f>
        <v>565523.2</v>
      </c>
      <c r="E24" s="93">
        <f t="shared" si="5"/>
        <v>15640</v>
      </c>
      <c r="F24" s="93">
        <f t="shared" si="5"/>
        <v>42000</v>
      </c>
      <c r="G24" s="93">
        <f t="shared" si="5"/>
        <v>0</v>
      </c>
      <c r="H24" s="93">
        <f t="shared" si="5"/>
        <v>2500</v>
      </c>
      <c r="I24" s="93">
        <v>0</v>
      </c>
      <c r="J24" s="93">
        <f t="shared" si="5"/>
        <v>0</v>
      </c>
      <c r="K24" s="93">
        <f t="shared" si="5"/>
        <v>0</v>
      </c>
      <c r="L24" s="93">
        <f t="shared" si="5"/>
        <v>0</v>
      </c>
      <c r="M24" s="93">
        <f>SUM(M27+M32+M39+M49+M55)</f>
        <v>565523.2</v>
      </c>
      <c r="N24" s="93">
        <f>SUM(N27+N32+N39+N49+N55)</f>
        <v>565523.2</v>
      </c>
    </row>
    <row r="25" spans="1:14" ht="21.75" customHeight="1">
      <c r="A25" s="87">
        <v>3</v>
      </c>
      <c r="B25" s="117" t="s">
        <v>23</v>
      </c>
      <c r="C25" s="94">
        <f aca="true" t="shared" si="6" ref="C25:C48">D25+E25+F25+G25+H25+J25+K25+L25</f>
        <v>625663.2</v>
      </c>
      <c r="D25" s="83">
        <f aca="true" t="shared" si="7" ref="D25:L25">D26+D55</f>
        <v>565523.2</v>
      </c>
      <c r="E25" s="83">
        <f t="shared" si="7"/>
        <v>15640</v>
      </c>
      <c r="F25" s="83">
        <f>F26</f>
        <v>42000</v>
      </c>
      <c r="G25" s="83">
        <f t="shared" si="7"/>
        <v>0</v>
      </c>
      <c r="H25" s="83">
        <f t="shared" si="7"/>
        <v>2500</v>
      </c>
      <c r="I25" s="83">
        <v>0</v>
      </c>
      <c r="J25" s="83">
        <f t="shared" si="7"/>
        <v>0</v>
      </c>
      <c r="K25" s="83">
        <f t="shared" si="7"/>
        <v>0</v>
      </c>
      <c r="L25" s="83">
        <f t="shared" si="7"/>
        <v>0</v>
      </c>
      <c r="M25" s="94">
        <v>565523.2</v>
      </c>
      <c r="N25" s="94">
        <v>565523.2</v>
      </c>
    </row>
    <row r="26" spans="1:14" ht="12.75">
      <c r="A26" s="87">
        <v>32</v>
      </c>
      <c r="B26" s="84" t="s">
        <v>26</v>
      </c>
      <c r="C26" s="94">
        <f t="shared" si="6"/>
        <v>620763.2</v>
      </c>
      <c r="D26" s="68">
        <f>D27+D32+D39+D49</f>
        <v>560623.2</v>
      </c>
      <c r="E26" s="68">
        <f>E27+E32+E39+E49</f>
        <v>15640</v>
      </c>
      <c r="F26" s="68">
        <f>F27+F32+F39+F49</f>
        <v>42000</v>
      </c>
      <c r="G26" s="68">
        <f>G27+G32+G39+G49</f>
        <v>0</v>
      </c>
      <c r="H26" s="68">
        <f>H32</f>
        <v>2500</v>
      </c>
      <c r="I26" s="68">
        <v>0</v>
      </c>
      <c r="J26" s="68">
        <v>0</v>
      </c>
      <c r="K26" s="68">
        <v>0</v>
      </c>
      <c r="L26" s="68">
        <v>0</v>
      </c>
      <c r="M26" s="94">
        <v>560623.2</v>
      </c>
      <c r="N26" s="94">
        <v>565523.2</v>
      </c>
    </row>
    <row r="27" spans="1:14" ht="12.75">
      <c r="A27" s="87">
        <v>321</v>
      </c>
      <c r="B27" s="84" t="s">
        <v>39</v>
      </c>
      <c r="C27" s="94">
        <f t="shared" si="6"/>
        <v>268400</v>
      </c>
      <c r="D27" s="68">
        <f aca="true" t="shared" si="8" ref="D27:L27">SUM(D28:D31)</f>
        <v>260400</v>
      </c>
      <c r="E27" s="68">
        <f t="shared" si="8"/>
        <v>3000</v>
      </c>
      <c r="F27" s="68">
        <f t="shared" si="8"/>
        <v>5000</v>
      </c>
      <c r="G27" s="68">
        <f t="shared" si="8"/>
        <v>0</v>
      </c>
      <c r="H27" s="68">
        <f t="shared" si="8"/>
        <v>0</v>
      </c>
      <c r="I27" s="68">
        <v>0</v>
      </c>
      <c r="J27" s="68">
        <v>0</v>
      </c>
      <c r="K27" s="68">
        <f t="shared" si="8"/>
        <v>0</v>
      </c>
      <c r="L27" s="68">
        <f t="shared" si="8"/>
        <v>0</v>
      </c>
      <c r="M27" s="94">
        <v>260400</v>
      </c>
      <c r="N27" s="94">
        <v>260400</v>
      </c>
    </row>
    <row r="28" spans="1:14" ht="12.75">
      <c r="A28" s="88">
        <v>3211</v>
      </c>
      <c r="B28" s="86" t="s">
        <v>40</v>
      </c>
      <c r="C28" s="95">
        <f t="shared" si="6"/>
        <v>38900</v>
      </c>
      <c r="D28" s="67">
        <v>30900</v>
      </c>
      <c r="E28" s="67">
        <v>3000</v>
      </c>
      <c r="F28" s="67">
        <v>5000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95">
        <v>30900</v>
      </c>
      <c r="N28" s="95">
        <v>30900</v>
      </c>
    </row>
    <row r="29" spans="1:14" s="4" customFormat="1" ht="12.75">
      <c r="A29" s="88">
        <v>3212</v>
      </c>
      <c r="B29" s="86" t="s">
        <v>41</v>
      </c>
      <c r="C29" s="95">
        <f t="shared" si="6"/>
        <v>225500</v>
      </c>
      <c r="D29" s="67">
        <v>225500</v>
      </c>
      <c r="E29" s="96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95">
        <v>225500</v>
      </c>
      <c r="N29" s="95">
        <v>225500</v>
      </c>
    </row>
    <row r="30" spans="1:14" ht="12.75">
      <c r="A30" s="88">
        <v>3213</v>
      </c>
      <c r="B30" s="86" t="s">
        <v>42</v>
      </c>
      <c r="C30" s="95">
        <f t="shared" si="6"/>
        <v>3000</v>
      </c>
      <c r="D30" s="67">
        <v>3000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95">
        <v>3000</v>
      </c>
      <c r="N30" s="95">
        <v>3000</v>
      </c>
    </row>
    <row r="31" spans="1:14" ht="12.75">
      <c r="A31" s="88">
        <v>3214</v>
      </c>
      <c r="B31" s="86" t="s">
        <v>43</v>
      </c>
      <c r="C31" s="95">
        <f t="shared" si="6"/>
        <v>1000</v>
      </c>
      <c r="D31" s="67">
        <v>1000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95">
        <v>1000</v>
      </c>
      <c r="N31" s="95">
        <v>1000</v>
      </c>
    </row>
    <row r="32" spans="1:14" ht="12.75">
      <c r="A32" s="87">
        <v>322</v>
      </c>
      <c r="B32" s="84" t="s">
        <v>27</v>
      </c>
      <c r="C32" s="94">
        <f t="shared" si="6"/>
        <v>240563.2</v>
      </c>
      <c r="D32" s="68">
        <f>SUM(D33:D38)</f>
        <v>223473.2</v>
      </c>
      <c r="E32" s="68">
        <f aca="true" t="shared" si="9" ref="E32:L32">E33+E35+E36+E37</f>
        <v>9640</v>
      </c>
      <c r="F32" s="68">
        <f t="shared" si="9"/>
        <v>4950</v>
      </c>
      <c r="G32" s="68">
        <f t="shared" si="9"/>
        <v>0</v>
      </c>
      <c r="H32" s="68">
        <f t="shared" si="9"/>
        <v>2500</v>
      </c>
      <c r="I32" s="68">
        <v>0</v>
      </c>
      <c r="J32" s="68">
        <v>0</v>
      </c>
      <c r="K32" s="68">
        <f t="shared" si="9"/>
        <v>0</v>
      </c>
      <c r="L32" s="68">
        <f t="shared" si="9"/>
        <v>0</v>
      </c>
      <c r="M32" s="94">
        <v>223473.2</v>
      </c>
      <c r="N32" s="94">
        <v>223473.2</v>
      </c>
    </row>
    <row r="33" spans="1:14" ht="12.75">
      <c r="A33" s="88">
        <v>3221</v>
      </c>
      <c r="B33" s="86" t="s">
        <v>44</v>
      </c>
      <c r="C33" s="95">
        <f t="shared" si="6"/>
        <v>37450</v>
      </c>
      <c r="D33" s="67">
        <v>26000</v>
      </c>
      <c r="E33" s="67">
        <v>4000</v>
      </c>
      <c r="F33" s="67">
        <v>4950</v>
      </c>
      <c r="G33" s="67">
        <v>0</v>
      </c>
      <c r="H33" s="67">
        <v>2500</v>
      </c>
      <c r="I33" s="67">
        <v>0</v>
      </c>
      <c r="J33" s="67">
        <v>0</v>
      </c>
      <c r="K33" s="67">
        <v>0</v>
      </c>
      <c r="L33" s="67">
        <v>0</v>
      </c>
      <c r="M33" s="95">
        <v>26000</v>
      </c>
      <c r="N33" s="95">
        <v>26000</v>
      </c>
    </row>
    <row r="34" spans="1:14" ht="12.75">
      <c r="A34" s="88">
        <v>3222</v>
      </c>
      <c r="B34" s="86" t="s">
        <v>105</v>
      </c>
      <c r="C34" s="95">
        <v>2500</v>
      </c>
      <c r="D34" s="67">
        <v>2500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95">
        <v>2500</v>
      </c>
      <c r="N34" s="95">
        <v>2500</v>
      </c>
    </row>
    <row r="35" spans="1:14" s="4" customFormat="1" ht="12.75">
      <c r="A35" s="88">
        <v>3223</v>
      </c>
      <c r="B35" s="86" t="s">
        <v>45</v>
      </c>
      <c r="C35" s="95">
        <f t="shared" si="6"/>
        <v>165140</v>
      </c>
      <c r="D35" s="67">
        <v>159500</v>
      </c>
      <c r="E35" s="67">
        <v>5640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95">
        <v>159500</v>
      </c>
      <c r="N35" s="95">
        <v>159500</v>
      </c>
    </row>
    <row r="36" spans="1:14" ht="12.75" customHeight="1">
      <c r="A36" s="88">
        <v>3224</v>
      </c>
      <c r="B36" s="86" t="s">
        <v>46</v>
      </c>
      <c r="C36" s="95">
        <f t="shared" si="6"/>
        <v>31473.2</v>
      </c>
      <c r="D36" s="67">
        <v>31473.2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95">
        <v>31473.2</v>
      </c>
      <c r="N36" s="95">
        <v>31473.2</v>
      </c>
    </row>
    <row r="37" spans="1:14" s="4" customFormat="1" ht="12.75">
      <c r="A37" s="88">
        <v>3225</v>
      </c>
      <c r="B37" s="86" t="s">
        <v>47</v>
      </c>
      <c r="C37" s="95">
        <f t="shared" si="6"/>
        <v>2000</v>
      </c>
      <c r="D37" s="67">
        <v>2000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95">
        <v>2000</v>
      </c>
      <c r="N37" s="95">
        <v>2000</v>
      </c>
    </row>
    <row r="38" spans="1:14" s="4" customFormat="1" ht="12.75" customHeight="1">
      <c r="A38" s="88">
        <v>3227</v>
      </c>
      <c r="B38" s="86" t="s">
        <v>48</v>
      </c>
      <c r="C38" s="95">
        <f t="shared" si="6"/>
        <v>2000</v>
      </c>
      <c r="D38" s="67">
        <v>2000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95">
        <v>2000</v>
      </c>
      <c r="N38" s="95">
        <v>2000</v>
      </c>
    </row>
    <row r="39" spans="1:14" ht="12.75">
      <c r="A39" s="87">
        <v>323</v>
      </c>
      <c r="B39" s="84" t="s">
        <v>28</v>
      </c>
      <c r="C39" s="94">
        <f t="shared" si="6"/>
        <v>83050</v>
      </c>
      <c r="D39" s="68">
        <f>SUM(D40:D48)</f>
        <v>73650</v>
      </c>
      <c r="E39" s="68">
        <f>SUM(E40:E48)</f>
        <v>1000</v>
      </c>
      <c r="F39" s="68">
        <f>SUM(F40:F48)</f>
        <v>8400</v>
      </c>
      <c r="G39" s="68">
        <f>SUM(G40:G48)</f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94">
        <v>73650</v>
      </c>
      <c r="N39" s="94">
        <v>73650</v>
      </c>
    </row>
    <row r="40" spans="1:14" ht="12.75">
      <c r="A40" s="88">
        <v>3231</v>
      </c>
      <c r="B40" s="86" t="s">
        <v>79</v>
      </c>
      <c r="C40" s="95">
        <f t="shared" si="6"/>
        <v>20900</v>
      </c>
      <c r="D40" s="67">
        <v>11500</v>
      </c>
      <c r="E40" s="67">
        <v>1000</v>
      </c>
      <c r="F40" s="67">
        <v>8400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95">
        <v>11500</v>
      </c>
      <c r="N40" s="95">
        <v>11500</v>
      </c>
    </row>
    <row r="41" spans="1:14" ht="12.75" customHeight="1">
      <c r="A41" s="88">
        <v>3232</v>
      </c>
      <c r="B41" s="86" t="s">
        <v>49</v>
      </c>
      <c r="C41" s="95">
        <f t="shared" si="6"/>
        <v>20000</v>
      </c>
      <c r="D41" s="67">
        <v>20000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95">
        <v>20000</v>
      </c>
      <c r="N41" s="95">
        <v>20000</v>
      </c>
    </row>
    <row r="42" spans="1:14" s="4" customFormat="1" ht="12.75" customHeight="1">
      <c r="A42" s="88">
        <v>3233</v>
      </c>
      <c r="B42" s="86" t="s">
        <v>102</v>
      </c>
      <c r="C42" s="95">
        <f t="shared" si="6"/>
        <v>1150</v>
      </c>
      <c r="D42" s="67">
        <v>1150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95">
        <v>1150</v>
      </c>
      <c r="N42" s="95">
        <v>1150</v>
      </c>
    </row>
    <row r="43" spans="1:14" s="4" customFormat="1" ht="12.75">
      <c r="A43" s="88">
        <v>3234</v>
      </c>
      <c r="B43" s="86" t="s">
        <v>50</v>
      </c>
      <c r="C43" s="95">
        <f t="shared" si="6"/>
        <v>15000</v>
      </c>
      <c r="D43" s="67">
        <v>15000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95">
        <v>15000</v>
      </c>
      <c r="N43" s="95">
        <v>15000</v>
      </c>
    </row>
    <row r="44" spans="1:14" s="4" customFormat="1" ht="12.75">
      <c r="A44" s="88">
        <v>3235</v>
      </c>
      <c r="B44" s="86" t="s">
        <v>103</v>
      </c>
      <c r="C44" s="95">
        <v>5500</v>
      </c>
      <c r="D44" s="67">
        <v>5500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95">
        <v>5500</v>
      </c>
      <c r="N44" s="95">
        <v>5500</v>
      </c>
    </row>
    <row r="45" spans="1:14" s="4" customFormat="1" ht="12.75" customHeight="1">
      <c r="A45" s="88">
        <v>3236</v>
      </c>
      <c r="B45" s="86" t="s">
        <v>51</v>
      </c>
      <c r="C45" s="95">
        <f t="shared" si="6"/>
        <v>8500</v>
      </c>
      <c r="D45" s="67">
        <v>8500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95">
        <v>8500</v>
      </c>
      <c r="N45" s="95">
        <v>8500</v>
      </c>
    </row>
    <row r="46" spans="1:14" ht="12.75">
      <c r="A46" s="88">
        <v>3237</v>
      </c>
      <c r="B46" s="86" t="s">
        <v>52</v>
      </c>
      <c r="C46" s="95">
        <f t="shared" si="6"/>
        <v>1000</v>
      </c>
      <c r="D46" s="67">
        <v>1000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95">
        <v>1000</v>
      </c>
      <c r="N46" s="95">
        <v>1000</v>
      </c>
    </row>
    <row r="47" spans="1:14" ht="12.75">
      <c r="A47" s="88">
        <v>3238</v>
      </c>
      <c r="B47" s="86" t="s">
        <v>53</v>
      </c>
      <c r="C47" s="95">
        <f t="shared" si="6"/>
        <v>10000</v>
      </c>
      <c r="D47" s="67">
        <v>10000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95">
        <v>10000</v>
      </c>
      <c r="N47" s="95">
        <v>10000</v>
      </c>
    </row>
    <row r="48" spans="1:14" ht="12.75">
      <c r="A48" s="88">
        <v>3239</v>
      </c>
      <c r="B48" s="86" t="s">
        <v>54</v>
      </c>
      <c r="C48" s="95">
        <f t="shared" si="6"/>
        <v>1000</v>
      </c>
      <c r="D48" s="67">
        <v>1000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95">
        <v>1000</v>
      </c>
      <c r="N48" s="95">
        <v>1000</v>
      </c>
    </row>
    <row r="49" spans="1:14" ht="12.75">
      <c r="A49" s="87">
        <v>329</v>
      </c>
      <c r="B49" s="84" t="s">
        <v>29</v>
      </c>
      <c r="C49" s="94">
        <f aca="true" t="shared" si="10" ref="C49:C54">D49+E49+F49+G49+H49+J49+K49+L49</f>
        <v>28750</v>
      </c>
      <c r="D49" s="68">
        <f aca="true" t="shared" si="11" ref="D49:L49">SUM(D50:D54)</f>
        <v>3100</v>
      </c>
      <c r="E49" s="68">
        <f t="shared" si="11"/>
        <v>2000</v>
      </c>
      <c r="F49" s="68">
        <f t="shared" si="11"/>
        <v>23650</v>
      </c>
      <c r="G49" s="68">
        <f>SUM(G50:G54)</f>
        <v>0</v>
      </c>
      <c r="H49" s="68">
        <f t="shared" si="11"/>
        <v>0</v>
      </c>
      <c r="I49" s="68">
        <v>0</v>
      </c>
      <c r="J49" s="68">
        <v>0</v>
      </c>
      <c r="K49" s="68">
        <f t="shared" si="11"/>
        <v>0</v>
      </c>
      <c r="L49" s="68">
        <f t="shared" si="11"/>
        <v>0</v>
      </c>
      <c r="M49" s="94">
        <v>3100</v>
      </c>
      <c r="N49" s="94">
        <v>3100</v>
      </c>
    </row>
    <row r="50" spans="1:14" s="4" customFormat="1" ht="12.75">
      <c r="A50" s="88">
        <v>3292</v>
      </c>
      <c r="B50" s="86" t="s">
        <v>104</v>
      </c>
      <c r="C50" s="95">
        <f t="shared" si="10"/>
        <v>11150</v>
      </c>
      <c r="D50" s="67">
        <v>500</v>
      </c>
      <c r="E50" s="67">
        <v>0</v>
      </c>
      <c r="F50" s="67">
        <v>10650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95">
        <v>500</v>
      </c>
      <c r="N50" s="95">
        <v>500</v>
      </c>
    </row>
    <row r="51" spans="1:14" s="4" customFormat="1" ht="12.75">
      <c r="A51" s="88">
        <v>3293</v>
      </c>
      <c r="B51" s="86" t="s">
        <v>55</v>
      </c>
      <c r="C51" s="95">
        <f t="shared" si="10"/>
        <v>13000</v>
      </c>
      <c r="D51" s="67">
        <v>1000</v>
      </c>
      <c r="E51" s="67">
        <v>0</v>
      </c>
      <c r="F51" s="67">
        <v>12000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95">
        <v>1000</v>
      </c>
      <c r="N51" s="95">
        <v>1000</v>
      </c>
    </row>
    <row r="52" spans="1:14" s="4" customFormat="1" ht="12.75">
      <c r="A52" s="88">
        <v>3295</v>
      </c>
      <c r="B52" s="86" t="s">
        <v>81</v>
      </c>
      <c r="C52" s="95">
        <f t="shared" si="10"/>
        <v>100</v>
      </c>
      <c r="D52" s="67">
        <v>100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95">
        <v>100</v>
      </c>
      <c r="N52" s="95">
        <v>100</v>
      </c>
    </row>
    <row r="53" spans="1:14" ht="12.75">
      <c r="A53" s="88">
        <v>3294</v>
      </c>
      <c r="B53" s="86" t="s">
        <v>56</v>
      </c>
      <c r="C53" s="95">
        <f t="shared" si="10"/>
        <v>500</v>
      </c>
      <c r="D53" s="67">
        <v>500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95">
        <v>500</v>
      </c>
      <c r="N53" s="95">
        <v>500</v>
      </c>
    </row>
    <row r="54" spans="1:14" ht="12.75">
      <c r="A54" s="88">
        <v>3299</v>
      </c>
      <c r="B54" s="86" t="s">
        <v>29</v>
      </c>
      <c r="C54" s="95">
        <f t="shared" si="10"/>
        <v>4000</v>
      </c>
      <c r="D54" s="67">
        <v>1000</v>
      </c>
      <c r="E54" s="67">
        <v>2000</v>
      </c>
      <c r="F54" s="67">
        <v>1000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95">
        <v>1000</v>
      </c>
      <c r="N54" s="95">
        <v>1000</v>
      </c>
    </row>
    <row r="55" spans="1:15" s="4" customFormat="1" ht="12.75">
      <c r="A55" s="87">
        <v>34</v>
      </c>
      <c r="B55" s="84" t="s">
        <v>57</v>
      </c>
      <c r="C55" s="94">
        <f>D55+E55+F55+G55+H55+J55+K55+L55</f>
        <v>4900</v>
      </c>
      <c r="D55" s="68">
        <f>D56</f>
        <v>4900</v>
      </c>
      <c r="E55" s="68">
        <f aca="true" t="shared" si="12" ref="E55:L55">E56</f>
        <v>0</v>
      </c>
      <c r="F55" s="68">
        <f t="shared" si="12"/>
        <v>0</v>
      </c>
      <c r="G55" s="68">
        <f t="shared" si="12"/>
        <v>0</v>
      </c>
      <c r="H55" s="68">
        <f t="shared" si="12"/>
        <v>0</v>
      </c>
      <c r="I55" s="68">
        <v>0</v>
      </c>
      <c r="J55" s="68">
        <v>0</v>
      </c>
      <c r="K55" s="68">
        <f t="shared" si="12"/>
        <v>0</v>
      </c>
      <c r="L55" s="68">
        <f t="shared" si="12"/>
        <v>0</v>
      </c>
      <c r="M55" s="94">
        <v>4900</v>
      </c>
      <c r="N55" s="94">
        <v>4900</v>
      </c>
      <c r="O55" s="3"/>
    </row>
    <row r="56" spans="1:14" ht="12.75">
      <c r="A56" s="87">
        <v>343</v>
      </c>
      <c r="B56" s="97" t="s">
        <v>30</v>
      </c>
      <c r="C56" s="94">
        <f>D56+E56+F56+G56+H56+J56+K56+L56</f>
        <v>4900</v>
      </c>
      <c r="D56" s="68">
        <f>D57</f>
        <v>4900</v>
      </c>
      <c r="E56" s="68">
        <f aca="true" t="shared" si="13" ref="E56:L56">E57</f>
        <v>0</v>
      </c>
      <c r="F56" s="68">
        <f t="shared" si="13"/>
        <v>0</v>
      </c>
      <c r="G56" s="68">
        <f t="shared" si="13"/>
        <v>0</v>
      </c>
      <c r="H56" s="68">
        <f t="shared" si="13"/>
        <v>0</v>
      </c>
      <c r="I56" s="68">
        <v>0</v>
      </c>
      <c r="J56" s="68">
        <v>0</v>
      </c>
      <c r="K56" s="68">
        <f t="shared" si="13"/>
        <v>0</v>
      </c>
      <c r="L56" s="68">
        <f t="shared" si="13"/>
        <v>0</v>
      </c>
      <c r="M56" s="94">
        <v>4900</v>
      </c>
      <c r="N56" s="94">
        <v>4900</v>
      </c>
    </row>
    <row r="57" spans="1:14" ht="12.75">
      <c r="A57" s="98">
        <v>3431</v>
      </c>
      <c r="B57" s="99" t="s">
        <v>58</v>
      </c>
      <c r="C57" s="95">
        <f>D57+E57+F57+G57+H57+J57+K57+L57</f>
        <v>4900</v>
      </c>
      <c r="D57" s="95">
        <v>4900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4900</v>
      </c>
      <c r="N57" s="95">
        <v>4900</v>
      </c>
    </row>
    <row r="58" spans="1:14" ht="12.75">
      <c r="A58" s="98"/>
      <c r="B58" s="99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</row>
    <row r="59" spans="1:14" ht="24.75" customHeight="1">
      <c r="A59" s="89" t="s">
        <v>70</v>
      </c>
      <c r="B59" s="77" t="s">
        <v>71</v>
      </c>
      <c r="C59" s="90">
        <f>SUM(C60+C67+C73+C79+C85+C91+C100+C106)</f>
        <v>128062.1</v>
      </c>
      <c r="D59" s="90">
        <f>SUM(D60+D67+D73+D79+D85+D91+D100+D106)</f>
        <v>77062.1</v>
      </c>
      <c r="E59" s="90">
        <f>SUM(E60+E67+E73+E79+E85+E91+E100+E106)</f>
        <v>7000</v>
      </c>
      <c r="F59" s="90">
        <f>SUM(F60+F67+F73+F79+F85+F91+F100+F106)</f>
        <v>14000</v>
      </c>
      <c r="G59" s="90">
        <f>SUM(G60+G67+G73+G79+G85+G91+G100)</f>
        <v>5000</v>
      </c>
      <c r="H59" s="90">
        <f>SUM(H60+H67+H73+H79+H85+H91+H100)</f>
        <v>14000</v>
      </c>
      <c r="I59" s="90">
        <v>0</v>
      </c>
      <c r="J59" s="90">
        <f>SUM(J60+J67+J73+J79+J85+J91+J100)</f>
        <v>11000</v>
      </c>
      <c r="K59" s="90">
        <v>0</v>
      </c>
      <c r="L59" s="90">
        <f>SUM(L60+L67+L73+L79+L85+L91+L100)</f>
        <v>0</v>
      </c>
      <c r="M59" s="90">
        <f>SUM(M60+M67+M73+M79+M85+M91+M100+M106)</f>
        <v>102062.1</v>
      </c>
      <c r="N59" s="90">
        <f>SUM(N60+N67+N73+N79+N85+N91+N100+N106)</f>
        <v>102062.1</v>
      </c>
    </row>
    <row r="60" spans="1:14" s="4" customFormat="1" ht="27" customHeight="1">
      <c r="A60" s="100" t="s">
        <v>72</v>
      </c>
      <c r="B60" s="101" t="s">
        <v>78</v>
      </c>
      <c r="C60" s="93">
        <f aca="true" t="shared" si="14" ref="C60:C65">D60+E60+F60+G60+H60+J60+K60+L60</f>
        <v>11000</v>
      </c>
      <c r="D60" s="93">
        <f aca="true" t="shared" si="15" ref="D60:L60">D61</f>
        <v>5000</v>
      </c>
      <c r="E60" s="93">
        <f t="shared" si="15"/>
        <v>0</v>
      </c>
      <c r="F60" s="93">
        <f t="shared" si="15"/>
        <v>0</v>
      </c>
      <c r="G60" s="93">
        <f t="shared" si="15"/>
        <v>0</v>
      </c>
      <c r="H60" s="93">
        <f t="shared" si="15"/>
        <v>0</v>
      </c>
      <c r="I60" s="93">
        <v>0</v>
      </c>
      <c r="J60" s="93">
        <f t="shared" si="15"/>
        <v>6000</v>
      </c>
      <c r="K60" s="93">
        <f t="shared" si="15"/>
        <v>0</v>
      </c>
      <c r="L60" s="93">
        <f t="shared" si="15"/>
        <v>0</v>
      </c>
      <c r="M60" s="93">
        <v>11000</v>
      </c>
      <c r="N60" s="93">
        <v>11000</v>
      </c>
    </row>
    <row r="61" spans="1:14" ht="21.75" customHeight="1">
      <c r="A61" s="102">
        <v>3</v>
      </c>
      <c r="B61" s="103" t="s">
        <v>23</v>
      </c>
      <c r="C61" s="68">
        <f t="shared" si="14"/>
        <v>11000</v>
      </c>
      <c r="D61" s="83">
        <f aca="true" t="shared" si="16" ref="D61:L61">D62</f>
        <v>5000</v>
      </c>
      <c r="E61" s="83">
        <f t="shared" si="16"/>
        <v>0</v>
      </c>
      <c r="F61" s="83">
        <f t="shared" si="16"/>
        <v>0</v>
      </c>
      <c r="G61" s="83">
        <f t="shared" si="16"/>
        <v>0</v>
      </c>
      <c r="H61" s="83">
        <f t="shared" si="16"/>
        <v>0</v>
      </c>
      <c r="I61" s="83">
        <v>0</v>
      </c>
      <c r="J61" s="83">
        <f t="shared" si="16"/>
        <v>6000</v>
      </c>
      <c r="K61" s="83">
        <f t="shared" si="16"/>
        <v>0</v>
      </c>
      <c r="L61" s="83">
        <f t="shared" si="16"/>
        <v>0</v>
      </c>
      <c r="M61" s="68">
        <v>11000</v>
      </c>
      <c r="N61" s="68">
        <v>11000</v>
      </c>
    </row>
    <row r="62" spans="1:14" ht="12.75">
      <c r="A62" s="102">
        <v>32</v>
      </c>
      <c r="B62" s="84" t="s">
        <v>26</v>
      </c>
      <c r="C62" s="68">
        <f t="shared" si="14"/>
        <v>11000</v>
      </c>
      <c r="D62" s="68">
        <f>D64+D65</f>
        <v>5000</v>
      </c>
      <c r="E62" s="68">
        <f aca="true" t="shared" si="17" ref="E62:L62">E65</f>
        <v>0</v>
      </c>
      <c r="F62" s="68">
        <f t="shared" si="17"/>
        <v>0</v>
      </c>
      <c r="G62" s="68">
        <f>G64+G65</f>
        <v>0</v>
      </c>
      <c r="H62" s="68">
        <f t="shared" si="17"/>
        <v>0</v>
      </c>
      <c r="I62" s="68">
        <v>0</v>
      </c>
      <c r="J62" s="68">
        <f>J63</f>
        <v>6000</v>
      </c>
      <c r="K62" s="68">
        <f t="shared" si="17"/>
        <v>0</v>
      </c>
      <c r="L62" s="68">
        <f t="shared" si="17"/>
        <v>0</v>
      </c>
      <c r="M62" s="68">
        <v>11000</v>
      </c>
      <c r="N62" s="68">
        <v>11000</v>
      </c>
    </row>
    <row r="63" spans="1:14" ht="12.75">
      <c r="A63" s="102">
        <v>329</v>
      </c>
      <c r="B63" s="84" t="s">
        <v>29</v>
      </c>
      <c r="C63" s="68">
        <f t="shared" si="14"/>
        <v>11000</v>
      </c>
      <c r="D63" s="68">
        <f aca="true" t="shared" si="18" ref="D63:L63">D64+D65</f>
        <v>5000</v>
      </c>
      <c r="E63" s="68">
        <f t="shared" si="18"/>
        <v>0</v>
      </c>
      <c r="F63" s="68">
        <f t="shared" si="18"/>
        <v>0</v>
      </c>
      <c r="G63" s="68">
        <f t="shared" si="18"/>
        <v>0</v>
      </c>
      <c r="H63" s="68">
        <f t="shared" si="18"/>
        <v>0</v>
      </c>
      <c r="I63" s="68">
        <v>0</v>
      </c>
      <c r="J63" s="68">
        <f t="shared" si="18"/>
        <v>6000</v>
      </c>
      <c r="K63" s="68">
        <f t="shared" si="18"/>
        <v>0</v>
      </c>
      <c r="L63" s="68">
        <f t="shared" si="18"/>
        <v>0</v>
      </c>
      <c r="M63" s="68">
        <v>11000</v>
      </c>
      <c r="N63" s="68">
        <v>11000</v>
      </c>
    </row>
    <row r="64" spans="1:14" ht="25.5">
      <c r="A64" s="104">
        <v>3291</v>
      </c>
      <c r="B64" s="86" t="s">
        <v>85</v>
      </c>
      <c r="C64" s="67">
        <f t="shared" si="14"/>
        <v>2000</v>
      </c>
      <c r="D64" s="67">
        <v>1000</v>
      </c>
      <c r="E64" s="67"/>
      <c r="F64" s="67">
        <f>F65</f>
        <v>0</v>
      </c>
      <c r="G64" s="67">
        <v>0</v>
      </c>
      <c r="H64" s="67">
        <f>H65</f>
        <v>0</v>
      </c>
      <c r="I64" s="67">
        <v>0</v>
      </c>
      <c r="J64" s="67">
        <v>1000</v>
      </c>
      <c r="K64" s="67">
        <f>K65</f>
        <v>0</v>
      </c>
      <c r="L64" s="67">
        <f>L65</f>
        <v>0</v>
      </c>
      <c r="M64" s="67">
        <v>2000</v>
      </c>
      <c r="N64" s="67">
        <v>2000</v>
      </c>
    </row>
    <row r="65" spans="1:14" s="4" customFormat="1" ht="12.75">
      <c r="A65" s="104">
        <v>3299</v>
      </c>
      <c r="B65" s="86" t="s">
        <v>29</v>
      </c>
      <c r="C65" s="67">
        <f t="shared" si="14"/>
        <v>9000</v>
      </c>
      <c r="D65" s="67">
        <v>4000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5000</v>
      </c>
      <c r="K65" s="67">
        <v>0</v>
      </c>
      <c r="L65" s="67">
        <v>0</v>
      </c>
      <c r="M65" s="67">
        <v>9000</v>
      </c>
      <c r="N65" s="67">
        <v>9000</v>
      </c>
    </row>
    <row r="66" spans="1:14" s="4" customFormat="1" ht="12.75">
      <c r="A66" s="105"/>
      <c r="B66" s="99"/>
      <c r="C66" s="106"/>
      <c r="D66" s="106"/>
      <c r="E66" s="107"/>
      <c r="F66" s="107"/>
      <c r="G66" s="106"/>
      <c r="H66" s="106"/>
      <c r="I66" s="106"/>
      <c r="J66" s="106"/>
      <c r="K66" s="106"/>
      <c r="L66" s="106"/>
      <c r="M66" s="106"/>
      <c r="N66" s="106"/>
    </row>
    <row r="67" spans="1:14" ht="27" customHeight="1">
      <c r="A67" s="108" t="s">
        <v>77</v>
      </c>
      <c r="B67" s="109" t="s">
        <v>137</v>
      </c>
      <c r="C67" s="93">
        <f>D68+E68+F68+G68+H68+J68+K68+L68</f>
        <v>10000</v>
      </c>
      <c r="D67" s="93">
        <f aca="true" t="shared" si="19" ref="D67:L70">D68</f>
        <v>0</v>
      </c>
      <c r="E67" s="93">
        <f t="shared" si="19"/>
        <v>0</v>
      </c>
      <c r="F67" s="93">
        <f t="shared" si="19"/>
        <v>0</v>
      </c>
      <c r="G67" s="93">
        <f t="shared" si="19"/>
        <v>0</v>
      </c>
      <c r="H67" s="93">
        <f t="shared" si="19"/>
        <v>5000</v>
      </c>
      <c r="I67" s="93">
        <v>0</v>
      </c>
      <c r="J67" s="93">
        <f t="shared" si="19"/>
        <v>5000</v>
      </c>
      <c r="K67" s="93">
        <f t="shared" si="19"/>
        <v>0</v>
      </c>
      <c r="L67" s="93">
        <f t="shared" si="19"/>
        <v>0</v>
      </c>
      <c r="M67" s="93">
        <v>10000</v>
      </c>
      <c r="N67" s="93">
        <v>10000</v>
      </c>
    </row>
    <row r="68" spans="1:14" ht="21.75" customHeight="1">
      <c r="A68" s="102">
        <v>3</v>
      </c>
      <c r="B68" s="103" t="s">
        <v>23</v>
      </c>
      <c r="C68" s="83">
        <f>C69</f>
        <v>10000</v>
      </c>
      <c r="D68" s="83">
        <f t="shared" si="19"/>
        <v>0</v>
      </c>
      <c r="E68" s="83">
        <f t="shared" si="19"/>
        <v>0</v>
      </c>
      <c r="F68" s="83">
        <f t="shared" si="19"/>
        <v>0</v>
      </c>
      <c r="G68" s="83">
        <f t="shared" si="19"/>
        <v>0</v>
      </c>
      <c r="H68" s="83">
        <f t="shared" si="19"/>
        <v>5000</v>
      </c>
      <c r="I68" s="83">
        <v>0</v>
      </c>
      <c r="J68" s="83">
        <f t="shared" si="19"/>
        <v>5000</v>
      </c>
      <c r="K68" s="83">
        <f t="shared" si="19"/>
        <v>0</v>
      </c>
      <c r="L68" s="83">
        <f t="shared" si="19"/>
        <v>0</v>
      </c>
      <c r="M68" s="83">
        <v>10000</v>
      </c>
      <c r="N68" s="83">
        <v>10000</v>
      </c>
    </row>
    <row r="69" spans="1:14" s="4" customFormat="1" ht="12.75">
      <c r="A69" s="102">
        <v>32</v>
      </c>
      <c r="B69" s="84" t="s">
        <v>26</v>
      </c>
      <c r="C69" s="68">
        <f>C70</f>
        <v>10000</v>
      </c>
      <c r="D69" s="68">
        <f t="shared" si="19"/>
        <v>0</v>
      </c>
      <c r="E69" s="68">
        <f t="shared" si="19"/>
        <v>0</v>
      </c>
      <c r="F69" s="68">
        <f t="shared" si="19"/>
        <v>0</v>
      </c>
      <c r="G69" s="68">
        <f t="shared" si="19"/>
        <v>0</v>
      </c>
      <c r="H69" s="68">
        <f t="shared" si="19"/>
        <v>5000</v>
      </c>
      <c r="I69" s="68">
        <v>0</v>
      </c>
      <c r="J69" s="68">
        <f t="shared" si="19"/>
        <v>5000</v>
      </c>
      <c r="K69" s="68">
        <f t="shared" si="19"/>
        <v>0</v>
      </c>
      <c r="L69" s="68">
        <f t="shared" si="19"/>
        <v>0</v>
      </c>
      <c r="M69" s="68">
        <v>10000</v>
      </c>
      <c r="N69" s="68">
        <v>10000</v>
      </c>
    </row>
    <row r="70" spans="1:14" s="4" customFormat="1" ht="12.75">
      <c r="A70" s="102">
        <v>329</v>
      </c>
      <c r="B70" s="84" t="s">
        <v>29</v>
      </c>
      <c r="C70" s="68">
        <f>C71</f>
        <v>10000</v>
      </c>
      <c r="D70" s="68">
        <f t="shared" si="19"/>
        <v>0</v>
      </c>
      <c r="E70" s="68">
        <f t="shared" si="19"/>
        <v>0</v>
      </c>
      <c r="F70" s="68">
        <f t="shared" si="19"/>
        <v>0</v>
      </c>
      <c r="G70" s="68">
        <f t="shared" si="19"/>
        <v>0</v>
      </c>
      <c r="H70" s="68">
        <f t="shared" si="19"/>
        <v>5000</v>
      </c>
      <c r="I70" s="68">
        <v>0</v>
      </c>
      <c r="J70" s="68">
        <f t="shared" si="19"/>
        <v>5000</v>
      </c>
      <c r="K70" s="68">
        <f t="shared" si="19"/>
        <v>0</v>
      </c>
      <c r="L70" s="68">
        <f t="shared" si="19"/>
        <v>0</v>
      </c>
      <c r="M70" s="68">
        <v>10000</v>
      </c>
      <c r="N70" s="68">
        <v>10000</v>
      </c>
    </row>
    <row r="71" spans="1:14" ht="12.75">
      <c r="A71" s="104">
        <v>3299</v>
      </c>
      <c r="B71" s="86" t="s">
        <v>29</v>
      </c>
      <c r="C71" s="67">
        <f>D71+E71+F71+G71+H71+K71+J71+L71</f>
        <v>10000</v>
      </c>
      <c r="D71" s="67">
        <v>0</v>
      </c>
      <c r="E71" s="67">
        <v>0</v>
      </c>
      <c r="F71" s="67">
        <v>0</v>
      </c>
      <c r="G71" s="67">
        <v>0</v>
      </c>
      <c r="H71" s="67">
        <v>5000</v>
      </c>
      <c r="I71" s="67">
        <v>0</v>
      </c>
      <c r="J71" s="67">
        <v>5000</v>
      </c>
      <c r="K71" s="67">
        <v>0</v>
      </c>
      <c r="L71" s="67">
        <v>0</v>
      </c>
      <c r="M71" s="67">
        <v>10000</v>
      </c>
      <c r="N71" s="67">
        <v>10000</v>
      </c>
    </row>
    <row r="72" spans="1:14" ht="12.75">
      <c r="A72" s="110"/>
      <c r="B72" s="8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</row>
    <row r="73" spans="1:14" s="4" customFormat="1" ht="27" customHeight="1">
      <c r="A73" s="100" t="s">
        <v>76</v>
      </c>
      <c r="B73" s="80" t="s">
        <v>106</v>
      </c>
      <c r="C73" s="93">
        <f>C74</f>
        <v>18000</v>
      </c>
      <c r="D73" s="93">
        <f aca="true" t="shared" si="20" ref="D73:L76">D74</f>
        <v>5000</v>
      </c>
      <c r="E73" s="93">
        <f t="shared" si="20"/>
        <v>3000</v>
      </c>
      <c r="F73" s="93">
        <f t="shared" si="20"/>
        <v>0</v>
      </c>
      <c r="G73" s="93">
        <f t="shared" si="20"/>
        <v>5000</v>
      </c>
      <c r="H73" s="93">
        <f t="shared" si="20"/>
        <v>5000</v>
      </c>
      <c r="I73" s="93">
        <v>0</v>
      </c>
      <c r="J73" s="93">
        <f t="shared" si="20"/>
        <v>0</v>
      </c>
      <c r="K73" s="93">
        <f t="shared" si="20"/>
        <v>0</v>
      </c>
      <c r="L73" s="93">
        <f t="shared" si="20"/>
        <v>0</v>
      </c>
      <c r="M73" s="93">
        <v>0</v>
      </c>
      <c r="N73" s="93">
        <v>0</v>
      </c>
    </row>
    <row r="74" spans="1:14" s="4" customFormat="1" ht="21.75" customHeight="1">
      <c r="A74" s="102">
        <v>3</v>
      </c>
      <c r="B74" s="103" t="s">
        <v>23</v>
      </c>
      <c r="C74" s="83">
        <f>C75</f>
        <v>18000</v>
      </c>
      <c r="D74" s="83">
        <f t="shared" si="20"/>
        <v>5000</v>
      </c>
      <c r="E74" s="83">
        <f t="shared" si="20"/>
        <v>3000</v>
      </c>
      <c r="F74" s="83">
        <f t="shared" si="20"/>
        <v>0</v>
      </c>
      <c r="G74" s="83">
        <f t="shared" si="20"/>
        <v>5000</v>
      </c>
      <c r="H74" s="83">
        <f t="shared" si="20"/>
        <v>5000</v>
      </c>
      <c r="I74" s="83">
        <v>0</v>
      </c>
      <c r="J74" s="83">
        <f t="shared" si="20"/>
        <v>0</v>
      </c>
      <c r="K74" s="83">
        <f t="shared" si="20"/>
        <v>0</v>
      </c>
      <c r="L74" s="83">
        <f t="shared" si="20"/>
        <v>0</v>
      </c>
      <c r="M74" s="83">
        <v>0</v>
      </c>
      <c r="N74" s="83">
        <v>0</v>
      </c>
    </row>
    <row r="75" spans="1:14" ht="12.75">
      <c r="A75" s="102">
        <v>32</v>
      </c>
      <c r="B75" s="84" t="s">
        <v>26</v>
      </c>
      <c r="C75" s="68">
        <f>C76</f>
        <v>18000</v>
      </c>
      <c r="D75" s="68">
        <f t="shared" si="20"/>
        <v>5000</v>
      </c>
      <c r="E75" s="68">
        <f t="shared" si="20"/>
        <v>3000</v>
      </c>
      <c r="F75" s="68">
        <f t="shared" si="20"/>
        <v>0</v>
      </c>
      <c r="G75" s="68">
        <f t="shared" si="20"/>
        <v>5000</v>
      </c>
      <c r="H75" s="68">
        <f t="shared" si="20"/>
        <v>5000</v>
      </c>
      <c r="I75" s="68">
        <v>0</v>
      </c>
      <c r="J75" s="68">
        <f t="shared" si="20"/>
        <v>0</v>
      </c>
      <c r="K75" s="68">
        <f t="shared" si="20"/>
        <v>0</v>
      </c>
      <c r="L75" s="68">
        <f t="shared" si="20"/>
        <v>0</v>
      </c>
      <c r="M75" s="68">
        <v>0</v>
      </c>
      <c r="N75" s="68">
        <v>0</v>
      </c>
    </row>
    <row r="76" spans="1:14" ht="12.75">
      <c r="A76" s="102">
        <v>329</v>
      </c>
      <c r="B76" s="84" t="s">
        <v>29</v>
      </c>
      <c r="C76" s="68">
        <f>C77</f>
        <v>18000</v>
      </c>
      <c r="D76" s="68">
        <f t="shared" si="20"/>
        <v>5000</v>
      </c>
      <c r="E76" s="68">
        <f t="shared" si="20"/>
        <v>3000</v>
      </c>
      <c r="F76" s="68">
        <f t="shared" si="20"/>
        <v>0</v>
      </c>
      <c r="G76" s="68">
        <f t="shared" si="20"/>
        <v>5000</v>
      </c>
      <c r="H76" s="68">
        <f t="shared" si="20"/>
        <v>5000</v>
      </c>
      <c r="I76" s="68">
        <v>0</v>
      </c>
      <c r="J76" s="68">
        <f t="shared" si="20"/>
        <v>0</v>
      </c>
      <c r="K76" s="68">
        <f t="shared" si="20"/>
        <v>0</v>
      </c>
      <c r="L76" s="68">
        <f t="shared" si="20"/>
        <v>0</v>
      </c>
      <c r="M76" s="68">
        <v>0</v>
      </c>
      <c r="N76" s="68">
        <v>0</v>
      </c>
    </row>
    <row r="77" spans="1:14" ht="12.75">
      <c r="A77" s="104">
        <v>3299</v>
      </c>
      <c r="B77" s="86" t="s">
        <v>29</v>
      </c>
      <c r="C77" s="67">
        <f>D77+E77+F77+G77+H77+K77+L77</f>
        <v>18000</v>
      </c>
      <c r="D77" s="67">
        <v>5000</v>
      </c>
      <c r="E77" s="67">
        <v>3000</v>
      </c>
      <c r="F77" s="67">
        <v>0</v>
      </c>
      <c r="G77" s="67">
        <v>5000</v>
      </c>
      <c r="H77" s="67">
        <v>5000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</row>
    <row r="78" spans="1:14" ht="12.75">
      <c r="A78" s="110"/>
      <c r="B78" s="8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</row>
    <row r="79" spans="1:14" s="4" customFormat="1" ht="32.25" customHeight="1">
      <c r="A79" s="108" t="s">
        <v>86</v>
      </c>
      <c r="B79" s="109" t="s">
        <v>95</v>
      </c>
      <c r="C79" s="93">
        <f>C80</f>
        <v>8000</v>
      </c>
      <c r="D79" s="93">
        <f aca="true" t="shared" si="21" ref="D79:L82">D80</f>
        <v>0</v>
      </c>
      <c r="E79" s="93">
        <f t="shared" si="21"/>
        <v>4000</v>
      </c>
      <c r="F79" s="93">
        <f t="shared" si="21"/>
        <v>0</v>
      </c>
      <c r="G79" s="93">
        <f t="shared" si="21"/>
        <v>0</v>
      </c>
      <c r="H79" s="93">
        <f t="shared" si="21"/>
        <v>4000</v>
      </c>
      <c r="I79" s="93">
        <v>0</v>
      </c>
      <c r="J79" s="93">
        <f t="shared" si="21"/>
        <v>0</v>
      </c>
      <c r="K79" s="93">
        <f t="shared" si="21"/>
        <v>0</v>
      </c>
      <c r="L79" s="93">
        <f t="shared" si="21"/>
        <v>0</v>
      </c>
      <c r="M79" s="93">
        <v>0</v>
      </c>
      <c r="N79" s="93">
        <v>0</v>
      </c>
    </row>
    <row r="80" spans="1:14" s="4" customFormat="1" ht="21.75" customHeight="1">
      <c r="A80" s="102">
        <v>3</v>
      </c>
      <c r="B80" s="103" t="s">
        <v>23</v>
      </c>
      <c r="C80" s="83">
        <f>C81</f>
        <v>8000</v>
      </c>
      <c r="D80" s="83">
        <f t="shared" si="21"/>
        <v>0</v>
      </c>
      <c r="E80" s="83">
        <f t="shared" si="21"/>
        <v>4000</v>
      </c>
      <c r="F80" s="83">
        <f t="shared" si="21"/>
        <v>0</v>
      </c>
      <c r="G80" s="83">
        <f t="shared" si="21"/>
        <v>0</v>
      </c>
      <c r="H80" s="83">
        <f t="shared" si="21"/>
        <v>4000</v>
      </c>
      <c r="I80" s="83">
        <v>0</v>
      </c>
      <c r="J80" s="83">
        <f t="shared" si="21"/>
        <v>0</v>
      </c>
      <c r="K80" s="83">
        <f t="shared" si="21"/>
        <v>0</v>
      </c>
      <c r="L80" s="83">
        <f t="shared" si="21"/>
        <v>0</v>
      </c>
      <c r="M80" s="83">
        <v>0</v>
      </c>
      <c r="N80" s="83">
        <v>0</v>
      </c>
    </row>
    <row r="81" spans="1:14" ht="12.75">
      <c r="A81" s="102">
        <v>32</v>
      </c>
      <c r="B81" s="111" t="s">
        <v>26</v>
      </c>
      <c r="C81" s="83">
        <f>C82</f>
        <v>8000</v>
      </c>
      <c r="D81" s="83">
        <f t="shared" si="21"/>
        <v>0</v>
      </c>
      <c r="E81" s="83">
        <f t="shared" si="21"/>
        <v>4000</v>
      </c>
      <c r="F81" s="83">
        <f t="shared" si="21"/>
        <v>0</v>
      </c>
      <c r="G81" s="83">
        <f t="shared" si="21"/>
        <v>0</v>
      </c>
      <c r="H81" s="83">
        <f t="shared" si="21"/>
        <v>4000</v>
      </c>
      <c r="I81" s="83">
        <v>0</v>
      </c>
      <c r="J81" s="83">
        <f t="shared" si="21"/>
        <v>0</v>
      </c>
      <c r="K81" s="83">
        <f t="shared" si="21"/>
        <v>0</v>
      </c>
      <c r="L81" s="83">
        <f t="shared" si="21"/>
        <v>0</v>
      </c>
      <c r="M81" s="83">
        <v>0</v>
      </c>
      <c r="N81" s="83">
        <v>0</v>
      </c>
    </row>
    <row r="82" spans="1:14" ht="12.75">
      <c r="A82" s="102">
        <v>323</v>
      </c>
      <c r="B82" s="84" t="s">
        <v>28</v>
      </c>
      <c r="C82" s="68">
        <f>C83</f>
        <v>8000</v>
      </c>
      <c r="D82" s="68">
        <f t="shared" si="21"/>
        <v>0</v>
      </c>
      <c r="E82" s="68">
        <f t="shared" si="21"/>
        <v>4000</v>
      </c>
      <c r="F82" s="68">
        <f t="shared" si="21"/>
        <v>0</v>
      </c>
      <c r="G82" s="68">
        <f t="shared" si="21"/>
        <v>0</v>
      </c>
      <c r="H82" s="68">
        <f t="shared" si="21"/>
        <v>4000</v>
      </c>
      <c r="I82" s="68">
        <v>0</v>
      </c>
      <c r="J82" s="68">
        <f t="shared" si="21"/>
        <v>0</v>
      </c>
      <c r="K82" s="68">
        <f t="shared" si="21"/>
        <v>0</v>
      </c>
      <c r="L82" s="68">
        <f t="shared" si="21"/>
        <v>0</v>
      </c>
      <c r="M82" s="68">
        <v>0</v>
      </c>
      <c r="N82" s="68">
        <v>0</v>
      </c>
    </row>
    <row r="83" spans="1:14" ht="12.75">
      <c r="A83" s="104">
        <v>3299</v>
      </c>
      <c r="B83" s="86" t="s">
        <v>29</v>
      </c>
      <c r="C83" s="67">
        <f>D83+E83+F83+G83+H83+K83+L83</f>
        <v>8000</v>
      </c>
      <c r="D83" s="67">
        <v>0</v>
      </c>
      <c r="E83" s="67">
        <v>4000</v>
      </c>
      <c r="F83" s="67">
        <v>0</v>
      </c>
      <c r="G83" s="67">
        <v>0</v>
      </c>
      <c r="H83" s="67">
        <v>4000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</row>
    <row r="84" spans="1:14" ht="12.75">
      <c r="A84" s="110"/>
      <c r="B84" s="112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</row>
    <row r="85" spans="1:14" s="4" customFormat="1" ht="27" customHeight="1">
      <c r="A85" s="108" t="s">
        <v>91</v>
      </c>
      <c r="B85" s="109" t="s">
        <v>94</v>
      </c>
      <c r="C85" s="93">
        <f>C86</f>
        <v>13000</v>
      </c>
      <c r="D85" s="93">
        <f aca="true" t="shared" si="22" ref="D85:L88">D86</f>
        <v>0</v>
      </c>
      <c r="E85" s="93">
        <f t="shared" si="22"/>
        <v>0</v>
      </c>
      <c r="F85" s="93">
        <f t="shared" si="22"/>
        <v>13000</v>
      </c>
      <c r="G85" s="93">
        <f t="shared" si="22"/>
        <v>0</v>
      </c>
      <c r="H85" s="93">
        <f t="shared" si="22"/>
        <v>0</v>
      </c>
      <c r="I85" s="93">
        <v>0</v>
      </c>
      <c r="J85" s="93">
        <f t="shared" si="22"/>
        <v>0</v>
      </c>
      <c r="K85" s="93">
        <f t="shared" si="22"/>
        <v>0</v>
      </c>
      <c r="L85" s="93">
        <f t="shared" si="22"/>
        <v>0</v>
      </c>
      <c r="M85" s="93">
        <v>13000</v>
      </c>
      <c r="N85" s="93">
        <v>13000</v>
      </c>
    </row>
    <row r="86" spans="1:14" s="4" customFormat="1" ht="21.75" customHeight="1">
      <c r="A86" s="102">
        <v>3</v>
      </c>
      <c r="B86" s="103" t="s">
        <v>23</v>
      </c>
      <c r="C86" s="68">
        <f>D86+E86+F86+G86+H86+K86+L86</f>
        <v>13000</v>
      </c>
      <c r="D86" s="83">
        <f t="shared" si="22"/>
        <v>0</v>
      </c>
      <c r="E86" s="83">
        <f t="shared" si="22"/>
        <v>0</v>
      </c>
      <c r="F86" s="83">
        <f t="shared" si="22"/>
        <v>13000</v>
      </c>
      <c r="G86" s="83">
        <f t="shared" si="22"/>
        <v>0</v>
      </c>
      <c r="H86" s="83">
        <f t="shared" si="22"/>
        <v>0</v>
      </c>
      <c r="I86" s="83">
        <v>0</v>
      </c>
      <c r="J86" s="83">
        <f t="shared" si="22"/>
        <v>0</v>
      </c>
      <c r="K86" s="83">
        <f t="shared" si="22"/>
        <v>0</v>
      </c>
      <c r="L86" s="83">
        <f t="shared" si="22"/>
        <v>0</v>
      </c>
      <c r="M86" s="68">
        <v>13000</v>
      </c>
      <c r="N86" s="68">
        <v>13000</v>
      </c>
    </row>
    <row r="87" spans="1:14" ht="12.75">
      <c r="A87" s="102">
        <v>32</v>
      </c>
      <c r="B87" s="111" t="s">
        <v>26</v>
      </c>
      <c r="C87" s="68">
        <f>D87+E87+F87+G87+H87+K87+L87</f>
        <v>13000</v>
      </c>
      <c r="D87" s="83">
        <f t="shared" si="22"/>
        <v>0</v>
      </c>
      <c r="E87" s="83">
        <f t="shared" si="22"/>
        <v>0</v>
      </c>
      <c r="F87" s="83">
        <f t="shared" si="22"/>
        <v>13000</v>
      </c>
      <c r="G87" s="83">
        <f t="shared" si="22"/>
        <v>0</v>
      </c>
      <c r="H87" s="83">
        <f t="shared" si="22"/>
        <v>0</v>
      </c>
      <c r="I87" s="83">
        <v>0</v>
      </c>
      <c r="J87" s="83">
        <f t="shared" si="22"/>
        <v>0</v>
      </c>
      <c r="K87" s="83">
        <f t="shared" si="22"/>
        <v>0</v>
      </c>
      <c r="L87" s="83">
        <f t="shared" si="22"/>
        <v>0</v>
      </c>
      <c r="M87" s="68">
        <v>13000</v>
      </c>
      <c r="N87" s="68">
        <v>13000</v>
      </c>
    </row>
    <row r="88" spans="1:14" ht="12.75">
      <c r="A88" s="102">
        <v>323</v>
      </c>
      <c r="B88" s="84" t="s">
        <v>28</v>
      </c>
      <c r="C88" s="68">
        <f>D88+E88+F88+G88+H88+K88+L88</f>
        <v>13000</v>
      </c>
      <c r="D88" s="68">
        <f t="shared" si="22"/>
        <v>0</v>
      </c>
      <c r="E88" s="68">
        <f t="shared" si="22"/>
        <v>0</v>
      </c>
      <c r="F88" s="68">
        <f t="shared" si="22"/>
        <v>13000</v>
      </c>
      <c r="G88" s="68">
        <f t="shared" si="22"/>
        <v>0</v>
      </c>
      <c r="H88" s="68">
        <f t="shared" si="22"/>
        <v>0</v>
      </c>
      <c r="I88" s="68">
        <v>0</v>
      </c>
      <c r="J88" s="68">
        <f t="shared" si="22"/>
        <v>0</v>
      </c>
      <c r="K88" s="68">
        <f t="shared" si="22"/>
        <v>0</v>
      </c>
      <c r="L88" s="68">
        <f t="shared" si="22"/>
        <v>0</v>
      </c>
      <c r="M88" s="68">
        <v>13000</v>
      </c>
      <c r="N88" s="68">
        <v>13000</v>
      </c>
    </row>
    <row r="89" spans="1:14" ht="12.75">
      <c r="A89" s="104">
        <v>3299</v>
      </c>
      <c r="B89" s="86" t="s">
        <v>29</v>
      </c>
      <c r="C89" s="67">
        <f>D89+E89+F89+G89+H89+K89+L89</f>
        <v>13000</v>
      </c>
      <c r="D89" s="67">
        <v>0</v>
      </c>
      <c r="E89" s="67">
        <v>0</v>
      </c>
      <c r="F89" s="67">
        <v>13000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13000</v>
      </c>
      <c r="N89" s="67">
        <v>13000</v>
      </c>
    </row>
    <row r="90" spans="1:14" ht="12.75">
      <c r="A90" s="110"/>
      <c r="B90" s="8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</row>
    <row r="91" spans="1:14" ht="27" customHeight="1">
      <c r="A91" s="108" t="s">
        <v>108</v>
      </c>
      <c r="B91" s="109" t="s">
        <v>109</v>
      </c>
      <c r="C91" s="93">
        <f>C92</f>
        <v>17062.1</v>
      </c>
      <c r="D91" s="93">
        <f>D92</f>
        <v>17062.1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  <c r="K91" s="93">
        <v>0</v>
      </c>
      <c r="L91" s="93">
        <v>0</v>
      </c>
      <c r="M91" s="93">
        <f>M92</f>
        <v>17062.1</v>
      </c>
      <c r="N91" s="93">
        <f>N92</f>
        <v>17062.1</v>
      </c>
    </row>
    <row r="92" spans="1:14" s="4" customFormat="1" ht="32.25" customHeight="1">
      <c r="A92" s="81">
        <v>3</v>
      </c>
      <c r="B92" s="82" t="s">
        <v>23</v>
      </c>
      <c r="C92" s="83">
        <v>17062.1</v>
      </c>
      <c r="D92" s="83">
        <v>17062.1</v>
      </c>
      <c r="E92" s="83">
        <v>0</v>
      </c>
      <c r="F92" s="83">
        <v>0</v>
      </c>
      <c r="G92" s="83">
        <v>0</v>
      </c>
      <c r="H92" s="83">
        <v>0</v>
      </c>
      <c r="I92" s="83">
        <v>0</v>
      </c>
      <c r="J92" s="83">
        <v>0</v>
      </c>
      <c r="K92" s="83">
        <v>0</v>
      </c>
      <c r="L92" s="83">
        <v>0</v>
      </c>
      <c r="M92" s="83">
        <v>17062.1</v>
      </c>
      <c r="N92" s="83">
        <v>17062.1</v>
      </c>
    </row>
    <row r="93" spans="1:14" ht="12.75">
      <c r="A93" s="81">
        <v>31</v>
      </c>
      <c r="B93" s="84" t="s">
        <v>24</v>
      </c>
      <c r="C93" s="83">
        <v>17062.1</v>
      </c>
      <c r="D93" s="83">
        <v>17062.1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17062.1</v>
      </c>
      <c r="N93" s="83">
        <v>17062.1</v>
      </c>
    </row>
    <row r="94" spans="1:14" s="4" customFormat="1" ht="12.75" customHeight="1">
      <c r="A94" s="81">
        <v>311</v>
      </c>
      <c r="B94" s="84" t="s">
        <v>36</v>
      </c>
      <c r="C94" s="68">
        <v>17062.1</v>
      </c>
      <c r="D94" s="68">
        <v>17062.1</v>
      </c>
      <c r="E94" s="68">
        <v>0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17062.1</v>
      </c>
      <c r="N94" s="68">
        <v>17062.1</v>
      </c>
    </row>
    <row r="95" spans="1:14" s="4" customFormat="1" ht="12.75" customHeight="1">
      <c r="A95" s="85">
        <v>3111</v>
      </c>
      <c r="B95" s="86" t="s">
        <v>35</v>
      </c>
      <c r="C95" s="67">
        <v>14976.14</v>
      </c>
      <c r="D95" s="67">
        <v>14976.14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14976.14</v>
      </c>
      <c r="N95" s="67">
        <v>14976.14</v>
      </c>
    </row>
    <row r="96" spans="1:14" ht="12.75" customHeight="1">
      <c r="A96" s="104">
        <v>3132</v>
      </c>
      <c r="B96" s="86" t="s">
        <v>110</v>
      </c>
      <c r="C96" s="67">
        <v>1068.74</v>
      </c>
      <c r="D96" s="67">
        <v>1068.74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1068.74</v>
      </c>
      <c r="N96" s="67">
        <v>1068.74</v>
      </c>
    </row>
    <row r="97" spans="1:14" ht="12.75" customHeight="1">
      <c r="A97" s="104">
        <v>3133</v>
      </c>
      <c r="B97" s="86" t="s">
        <v>111</v>
      </c>
      <c r="C97" s="67">
        <v>117.22</v>
      </c>
      <c r="D97" s="67">
        <v>117.22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117.22</v>
      </c>
      <c r="N97" s="67">
        <v>117.22</v>
      </c>
    </row>
    <row r="98" spans="1:14" ht="12.75" customHeight="1">
      <c r="A98" s="104">
        <v>3212</v>
      </c>
      <c r="B98" s="86" t="s">
        <v>112</v>
      </c>
      <c r="C98" s="67">
        <v>900</v>
      </c>
      <c r="D98" s="67">
        <v>900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900</v>
      </c>
      <c r="N98" s="67">
        <v>900</v>
      </c>
    </row>
    <row r="99" spans="1:14" ht="12.75">
      <c r="A99" s="104"/>
      <c r="B99" s="8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</row>
    <row r="100" spans="1:14" ht="27" customHeight="1">
      <c r="A100" s="108" t="s">
        <v>108</v>
      </c>
      <c r="B100" s="109" t="s">
        <v>113</v>
      </c>
      <c r="C100" s="93">
        <f>C101</f>
        <v>48000</v>
      </c>
      <c r="D100" s="93">
        <f>D101</f>
        <v>48000</v>
      </c>
      <c r="E100" s="93">
        <v>0</v>
      </c>
      <c r="F100" s="93">
        <v>0</v>
      </c>
      <c r="G100" s="93">
        <v>0</v>
      </c>
      <c r="H100" s="93">
        <v>0</v>
      </c>
      <c r="I100" s="93">
        <v>0</v>
      </c>
      <c r="J100" s="93">
        <v>0</v>
      </c>
      <c r="K100" s="93">
        <v>0</v>
      </c>
      <c r="L100" s="93">
        <v>0</v>
      </c>
      <c r="M100" s="93">
        <v>48000</v>
      </c>
      <c r="N100" s="93">
        <v>48000</v>
      </c>
    </row>
    <row r="101" spans="1:14" ht="24.75" customHeight="1">
      <c r="A101" s="81">
        <v>3</v>
      </c>
      <c r="B101" s="82" t="s">
        <v>23</v>
      </c>
      <c r="C101" s="83">
        <v>48000</v>
      </c>
      <c r="D101" s="83">
        <v>48000</v>
      </c>
      <c r="E101" s="83">
        <v>0</v>
      </c>
      <c r="F101" s="83">
        <v>0</v>
      </c>
      <c r="G101" s="83">
        <v>0</v>
      </c>
      <c r="H101" s="83">
        <v>0</v>
      </c>
      <c r="I101" s="83">
        <v>0</v>
      </c>
      <c r="J101" s="83">
        <v>0</v>
      </c>
      <c r="K101" s="83">
        <v>0</v>
      </c>
      <c r="L101" s="83">
        <v>0</v>
      </c>
      <c r="M101" s="83">
        <v>48000</v>
      </c>
      <c r="N101" s="83">
        <v>48000</v>
      </c>
    </row>
    <row r="102" spans="1:14" ht="12.75">
      <c r="A102" s="81">
        <v>31</v>
      </c>
      <c r="B102" s="84" t="s">
        <v>24</v>
      </c>
      <c r="C102" s="83">
        <v>48000</v>
      </c>
      <c r="D102" s="83">
        <v>48000</v>
      </c>
      <c r="E102" s="83">
        <v>0</v>
      </c>
      <c r="F102" s="83">
        <v>0</v>
      </c>
      <c r="G102" s="83">
        <v>0</v>
      </c>
      <c r="H102" s="83">
        <v>0</v>
      </c>
      <c r="I102" s="83">
        <v>0</v>
      </c>
      <c r="J102" s="83">
        <v>0</v>
      </c>
      <c r="K102" s="83">
        <v>0</v>
      </c>
      <c r="L102" s="83">
        <v>0</v>
      </c>
      <c r="M102" s="83">
        <v>48000</v>
      </c>
      <c r="N102" s="83">
        <v>48000</v>
      </c>
    </row>
    <row r="103" spans="1:14" s="4" customFormat="1" ht="12.75">
      <c r="A103" s="81">
        <v>311</v>
      </c>
      <c r="B103" s="84" t="s">
        <v>36</v>
      </c>
      <c r="C103" s="68">
        <v>48000</v>
      </c>
      <c r="D103" s="68">
        <v>48000</v>
      </c>
      <c r="E103" s="68"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</v>
      </c>
      <c r="K103" s="68">
        <v>0</v>
      </c>
      <c r="L103" s="68">
        <v>0</v>
      </c>
      <c r="M103" s="68">
        <v>48000</v>
      </c>
      <c r="N103" s="68">
        <v>48000</v>
      </c>
    </row>
    <row r="104" spans="1:14" s="4" customFormat="1" ht="12.75" customHeight="1">
      <c r="A104" s="85">
        <v>3111</v>
      </c>
      <c r="B104" s="86" t="s">
        <v>35</v>
      </c>
      <c r="C104" s="67">
        <v>48000</v>
      </c>
      <c r="D104" s="67">
        <v>48000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48000</v>
      </c>
      <c r="N104" s="67">
        <v>48000</v>
      </c>
    </row>
    <row r="105" spans="1:14" s="4" customFormat="1" ht="12.75" customHeight="1">
      <c r="A105" s="85"/>
      <c r="B105" s="86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</row>
    <row r="106" spans="1:14" s="4" customFormat="1" ht="29.25" customHeight="1">
      <c r="A106" s="100" t="s">
        <v>119</v>
      </c>
      <c r="B106" s="80" t="s">
        <v>138</v>
      </c>
      <c r="C106" s="93">
        <f>SUM(D106+F106)</f>
        <v>3000</v>
      </c>
      <c r="D106" s="93">
        <f aca="true" t="shared" si="23" ref="D106:L109">D107</f>
        <v>2000</v>
      </c>
      <c r="E106" s="93">
        <v>0</v>
      </c>
      <c r="F106" s="93">
        <v>1000</v>
      </c>
      <c r="G106" s="93">
        <f t="shared" si="23"/>
        <v>0</v>
      </c>
      <c r="H106" s="93">
        <f t="shared" si="23"/>
        <v>0</v>
      </c>
      <c r="I106" s="93">
        <v>0</v>
      </c>
      <c r="J106" s="93">
        <f t="shared" si="23"/>
        <v>0</v>
      </c>
      <c r="K106" s="93">
        <f t="shared" si="23"/>
        <v>0</v>
      </c>
      <c r="L106" s="93">
        <f t="shared" si="23"/>
        <v>0</v>
      </c>
      <c r="M106" s="93">
        <v>3000</v>
      </c>
      <c r="N106" s="93">
        <v>3000</v>
      </c>
    </row>
    <row r="107" spans="1:14" s="4" customFormat="1" ht="12.75" customHeight="1">
      <c r="A107" s="102">
        <v>3</v>
      </c>
      <c r="B107" s="103" t="s">
        <v>23</v>
      </c>
      <c r="C107" s="83">
        <f>SUM(D107+F107)</f>
        <v>3000</v>
      </c>
      <c r="D107" s="83">
        <f t="shared" si="23"/>
        <v>2000</v>
      </c>
      <c r="E107" s="83">
        <v>0</v>
      </c>
      <c r="F107" s="83">
        <v>1000</v>
      </c>
      <c r="G107" s="83">
        <f t="shared" si="23"/>
        <v>0</v>
      </c>
      <c r="H107" s="83">
        <f t="shared" si="23"/>
        <v>0</v>
      </c>
      <c r="I107" s="83">
        <v>0</v>
      </c>
      <c r="J107" s="83">
        <f t="shared" si="23"/>
        <v>0</v>
      </c>
      <c r="K107" s="83">
        <f t="shared" si="23"/>
        <v>0</v>
      </c>
      <c r="L107" s="83">
        <f t="shared" si="23"/>
        <v>0</v>
      </c>
      <c r="M107" s="83">
        <v>3000</v>
      </c>
      <c r="N107" s="83">
        <v>3000</v>
      </c>
    </row>
    <row r="108" spans="1:14" s="4" customFormat="1" ht="12.75" customHeight="1">
      <c r="A108" s="102">
        <v>32</v>
      </c>
      <c r="B108" s="84" t="s">
        <v>26</v>
      </c>
      <c r="C108" s="68">
        <f>SUM(D108+F108)</f>
        <v>3000</v>
      </c>
      <c r="D108" s="68">
        <f t="shared" si="23"/>
        <v>2000</v>
      </c>
      <c r="E108" s="83">
        <v>0</v>
      </c>
      <c r="F108" s="68">
        <v>1000</v>
      </c>
      <c r="G108" s="68">
        <f t="shared" si="23"/>
        <v>0</v>
      </c>
      <c r="H108" s="68">
        <f t="shared" si="23"/>
        <v>0</v>
      </c>
      <c r="I108" s="68">
        <v>0</v>
      </c>
      <c r="J108" s="68">
        <f t="shared" si="23"/>
        <v>0</v>
      </c>
      <c r="K108" s="68">
        <f t="shared" si="23"/>
        <v>0</v>
      </c>
      <c r="L108" s="68">
        <f t="shared" si="23"/>
        <v>0</v>
      </c>
      <c r="M108" s="68">
        <v>3000</v>
      </c>
      <c r="N108" s="68">
        <v>3000</v>
      </c>
    </row>
    <row r="109" spans="1:14" s="4" customFormat="1" ht="12.75" customHeight="1">
      <c r="A109" s="102">
        <v>329</v>
      </c>
      <c r="B109" s="84" t="s">
        <v>29</v>
      </c>
      <c r="C109" s="68">
        <f>SUM(D109+F109)</f>
        <v>3000</v>
      </c>
      <c r="D109" s="68">
        <f t="shared" si="23"/>
        <v>2000</v>
      </c>
      <c r="E109" s="83">
        <v>0</v>
      </c>
      <c r="F109" s="68">
        <v>1000</v>
      </c>
      <c r="G109" s="68">
        <f t="shared" si="23"/>
        <v>0</v>
      </c>
      <c r="H109" s="68">
        <f t="shared" si="23"/>
        <v>0</v>
      </c>
      <c r="I109" s="68">
        <v>0</v>
      </c>
      <c r="J109" s="68">
        <f t="shared" si="23"/>
        <v>0</v>
      </c>
      <c r="K109" s="68">
        <f t="shared" si="23"/>
        <v>0</v>
      </c>
      <c r="L109" s="68">
        <f t="shared" si="23"/>
        <v>0</v>
      </c>
      <c r="M109" s="68">
        <v>3000</v>
      </c>
      <c r="N109" s="68">
        <v>3000</v>
      </c>
    </row>
    <row r="110" spans="1:14" s="4" customFormat="1" ht="12.75" customHeight="1">
      <c r="A110" s="104">
        <v>3299</v>
      </c>
      <c r="B110" s="86" t="s">
        <v>29</v>
      </c>
      <c r="C110" s="67">
        <f>SUM(D110+F110)</f>
        <v>3000</v>
      </c>
      <c r="D110" s="67">
        <v>2000</v>
      </c>
      <c r="E110" s="116">
        <v>0</v>
      </c>
      <c r="F110" s="67">
        <v>1000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3000</v>
      </c>
      <c r="N110" s="67">
        <v>3000</v>
      </c>
    </row>
    <row r="111" spans="1:14" s="4" customFormat="1" ht="12.75" customHeight="1">
      <c r="A111" s="85"/>
      <c r="B111" s="86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</row>
    <row r="112" spans="1:14" s="4" customFormat="1" ht="13.5" customHeight="1">
      <c r="A112" s="113" t="s">
        <v>73</v>
      </c>
      <c r="B112" s="114" t="s">
        <v>74</v>
      </c>
      <c r="C112" s="90">
        <f>C113</f>
        <v>160560</v>
      </c>
      <c r="D112" s="90">
        <f aca="true" t="shared" si="24" ref="D112:L112">D114</f>
        <v>150000</v>
      </c>
      <c r="E112" s="90">
        <f t="shared" si="24"/>
        <v>5560</v>
      </c>
      <c r="F112" s="90">
        <f t="shared" si="24"/>
        <v>0</v>
      </c>
      <c r="G112" s="90">
        <v>5000</v>
      </c>
      <c r="H112" s="90">
        <f t="shared" si="24"/>
        <v>0</v>
      </c>
      <c r="I112" s="90">
        <v>0</v>
      </c>
      <c r="J112" s="90">
        <f t="shared" si="24"/>
        <v>0</v>
      </c>
      <c r="K112" s="90">
        <f t="shared" si="24"/>
        <v>0</v>
      </c>
      <c r="L112" s="90">
        <f t="shared" si="24"/>
        <v>0</v>
      </c>
      <c r="M112" s="90">
        <f aca="true" t="shared" si="25" ref="M112:N114">M113</f>
        <v>159560</v>
      </c>
      <c r="N112" s="90">
        <f t="shared" si="25"/>
        <v>159560</v>
      </c>
    </row>
    <row r="113" spans="1:14" s="4" customFormat="1" ht="25.5" customHeight="1">
      <c r="A113" s="108" t="s">
        <v>118</v>
      </c>
      <c r="B113" s="80" t="s">
        <v>75</v>
      </c>
      <c r="C113" s="93">
        <f>C114+C120</f>
        <v>160560</v>
      </c>
      <c r="D113" s="93">
        <f aca="true" t="shared" si="26" ref="D113:L114">D114</f>
        <v>150000</v>
      </c>
      <c r="E113" s="93">
        <f t="shared" si="26"/>
        <v>5560</v>
      </c>
      <c r="F113" s="93">
        <f t="shared" si="26"/>
        <v>0</v>
      </c>
      <c r="G113" s="93">
        <v>5000</v>
      </c>
      <c r="H113" s="93">
        <f t="shared" si="26"/>
        <v>0</v>
      </c>
      <c r="I113" s="93">
        <v>0</v>
      </c>
      <c r="J113" s="93">
        <f t="shared" si="26"/>
        <v>0</v>
      </c>
      <c r="K113" s="93">
        <f t="shared" si="26"/>
        <v>0</v>
      </c>
      <c r="L113" s="93">
        <f t="shared" si="26"/>
        <v>0</v>
      </c>
      <c r="M113" s="93">
        <f t="shared" si="25"/>
        <v>159560</v>
      </c>
      <c r="N113" s="93">
        <f t="shared" si="25"/>
        <v>159560</v>
      </c>
    </row>
    <row r="114" spans="1:14" s="4" customFormat="1" ht="24.75" customHeight="1">
      <c r="A114" s="87">
        <v>4</v>
      </c>
      <c r="B114" s="82" t="s">
        <v>63</v>
      </c>
      <c r="C114" s="83">
        <f>C115</f>
        <v>154560</v>
      </c>
      <c r="D114" s="83">
        <f>D115+D120</f>
        <v>150000</v>
      </c>
      <c r="E114" s="83">
        <f>E115+E120</f>
        <v>5560</v>
      </c>
      <c r="F114" s="83">
        <f t="shared" si="26"/>
        <v>0</v>
      </c>
      <c r="G114" s="83">
        <f t="shared" si="26"/>
        <v>0</v>
      </c>
      <c r="H114" s="83">
        <f t="shared" si="26"/>
        <v>0</v>
      </c>
      <c r="I114" s="83">
        <v>0</v>
      </c>
      <c r="J114" s="83">
        <f t="shared" si="26"/>
        <v>0</v>
      </c>
      <c r="K114" s="83">
        <f>K115+K120</f>
        <v>0</v>
      </c>
      <c r="L114" s="83">
        <f>L115+L120</f>
        <v>0</v>
      </c>
      <c r="M114" s="83">
        <f t="shared" si="25"/>
        <v>159560</v>
      </c>
      <c r="N114" s="83">
        <f t="shared" si="25"/>
        <v>159560</v>
      </c>
    </row>
    <row r="115" spans="1:14" ht="12.75">
      <c r="A115" s="87">
        <v>42</v>
      </c>
      <c r="B115" s="84" t="s">
        <v>59</v>
      </c>
      <c r="C115" s="68">
        <f>D115+E115+F115+G115+H115+K115</f>
        <v>154560</v>
      </c>
      <c r="D115" s="68">
        <f>D116+D120</f>
        <v>150000</v>
      </c>
      <c r="E115" s="68">
        <f aca="true" t="shared" si="27" ref="E115:K115">E116</f>
        <v>4560</v>
      </c>
      <c r="F115" s="68">
        <f t="shared" si="27"/>
        <v>0</v>
      </c>
      <c r="G115" s="68">
        <f t="shared" si="27"/>
        <v>0</v>
      </c>
      <c r="H115" s="68">
        <f t="shared" si="27"/>
        <v>0</v>
      </c>
      <c r="I115" s="68">
        <v>0</v>
      </c>
      <c r="J115" s="68">
        <f t="shared" si="27"/>
        <v>0</v>
      </c>
      <c r="K115" s="68">
        <f t="shared" si="27"/>
        <v>0</v>
      </c>
      <c r="L115" s="68">
        <f>L116+L120</f>
        <v>0</v>
      </c>
      <c r="M115" s="68">
        <f>M116+M120</f>
        <v>159560</v>
      </c>
      <c r="N115" s="68">
        <f>N116+N120</f>
        <v>159560</v>
      </c>
    </row>
    <row r="116" spans="1:14" s="4" customFormat="1" ht="12.75">
      <c r="A116" s="87">
        <v>422</v>
      </c>
      <c r="B116" s="84" t="s">
        <v>31</v>
      </c>
      <c r="C116" s="68">
        <f>D116+E116+F116+G116+H116+K116</f>
        <v>154560</v>
      </c>
      <c r="D116" s="68">
        <v>150000</v>
      </c>
      <c r="E116" s="68">
        <f>E117+E118+E119</f>
        <v>4560</v>
      </c>
      <c r="F116" s="68">
        <f>F117+F118+F119</f>
        <v>0</v>
      </c>
      <c r="G116" s="68">
        <f>G117+G118+G119</f>
        <v>0</v>
      </c>
      <c r="H116" s="68">
        <f>H117+H118+H119</f>
        <v>0</v>
      </c>
      <c r="I116" s="68">
        <v>0</v>
      </c>
      <c r="J116" s="68">
        <f>J117+J118+J119</f>
        <v>0</v>
      </c>
      <c r="K116" s="68">
        <f>K117+K119</f>
        <v>0</v>
      </c>
      <c r="L116" s="68">
        <f>L117+L119</f>
        <v>0</v>
      </c>
      <c r="M116" s="68">
        <f>SUM(M117:M119)</f>
        <v>154560</v>
      </c>
      <c r="N116" s="68">
        <f>SUM(N117:N119)</f>
        <v>154560</v>
      </c>
    </row>
    <row r="117" spans="1:14" s="4" customFormat="1" ht="12.75">
      <c r="A117" s="88">
        <v>4221</v>
      </c>
      <c r="B117" s="86" t="s">
        <v>60</v>
      </c>
      <c r="C117" s="67">
        <f>D117+E117+F117+G117+H117+K117</f>
        <v>54560</v>
      </c>
      <c r="D117" s="67">
        <v>50000</v>
      </c>
      <c r="E117" s="67">
        <v>4560</v>
      </c>
      <c r="F117" s="68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54560</v>
      </c>
      <c r="N117" s="67">
        <v>54560</v>
      </c>
    </row>
    <row r="118" spans="1:14" ht="12.75">
      <c r="A118" s="88">
        <v>4223</v>
      </c>
      <c r="B118" s="86" t="s">
        <v>83</v>
      </c>
      <c r="C118" s="67">
        <f>D118+E118+F118+G118+H118+K118+L118</f>
        <v>50000</v>
      </c>
      <c r="D118" s="67">
        <v>50000</v>
      </c>
      <c r="E118" s="67">
        <v>0</v>
      </c>
      <c r="F118" s="68">
        <v>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50000</v>
      </c>
      <c r="N118" s="67">
        <v>50000</v>
      </c>
    </row>
    <row r="119" spans="1:14" ht="12.75">
      <c r="A119" s="88">
        <v>4227</v>
      </c>
      <c r="B119" s="86" t="s">
        <v>61</v>
      </c>
      <c r="C119" s="67">
        <f>D119+E119+F119+G119+H119+K119+L119</f>
        <v>50000</v>
      </c>
      <c r="D119" s="67">
        <v>50000</v>
      </c>
      <c r="E119" s="67">
        <v>0</v>
      </c>
      <c r="F119" s="67">
        <v>0</v>
      </c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50000</v>
      </c>
      <c r="N119" s="67">
        <v>50000</v>
      </c>
    </row>
    <row r="120" spans="1:14" ht="25.5">
      <c r="A120" s="87">
        <v>424</v>
      </c>
      <c r="B120" s="84" t="s">
        <v>82</v>
      </c>
      <c r="C120" s="68">
        <f>E120+F120+G120+H120+K120</f>
        <v>6000</v>
      </c>
      <c r="D120" s="68">
        <v>0</v>
      </c>
      <c r="E120" s="68">
        <f>E121</f>
        <v>1000</v>
      </c>
      <c r="F120" s="68">
        <f aca="true" t="shared" si="28" ref="F120:L120">F121</f>
        <v>0</v>
      </c>
      <c r="G120" s="68">
        <f>G121</f>
        <v>5000</v>
      </c>
      <c r="H120" s="68">
        <f t="shared" si="28"/>
        <v>0</v>
      </c>
      <c r="I120" s="68">
        <v>0</v>
      </c>
      <c r="J120" s="68">
        <f t="shared" si="28"/>
        <v>0</v>
      </c>
      <c r="K120" s="68">
        <f t="shared" si="28"/>
        <v>0</v>
      </c>
      <c r="L120" s="68">
        <f t="shared" si="28"/>
        <v>0</v>
      </c>
      <c r="M120" s="68">
        <f>M121</f>
        <v>5000</v>
      </c>
      <c r="N120" s="68">
        <f>N121</f>
        <v>5000</v>
      </c>
    </row>
    <row r="121" spans="1:14" s="4" customFormat="1" ht="12.75" customHeight="1">
      <c r="A121" s="88">
        <v>4241</v>
      </c>
      <c r="B121" s="86" t="s">
        <v>62</v>
      </c>
      <c r="C121" s="67">
        <f>E121+F121+G121+H121+K121</f>
        <v>6000</v>
      </c>
      <c r="D121" s="67">
        <v>0</v>
      </c>
      <c r="E121" s="67">
        <v>1000</v>
      </c>
      <c r="F121" s="67">
        <v>0</v>
      </c>
      <c r="G121" s="67">
        <v>5000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5000</v>
      </c>
      <c r="N121" s="67">
        <v>5000</v>
      </c>
    </row>
    <row r="122" spans="1:14" s="4" customFormat="1" ht="12.75">
      <c r="A122" s="87"/>
      <c r="B122" s="84"/>
      <c r="C122" s="68"/>
      <c r="D122" s="67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4" s="4" customFormat="1" ht="12.75">
      <c r="A123" s="88"/>
      <c r="B123" s="86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</row>
    <row r="124" spans="1:14" ht="12.75">
      <c r="A124" s="113" t="s">
        <v>73</v>
      </c>
      <c r="B124" s="114" t="s">
        <v>74</v>
      </c>
      <c r="C124" s="90">
        <f>C125</f>
        <v>50000</v>
      </c>
      <c r="D124" s="90">
        <f aca="true" t="shared" si="29" ref="D124:L124">D126</f>
        <v>50000</v>
      </c>
      <c r="E124" s="90">
        <f t="shared" si="29"/>
        <v>0</v>
      </c>
      <c r="F124" s="90">
        <f t="shared" si="29"/>
        <v>0</v>
      </c>
      <c r="G124" s="90">
        <f t="shared" si="29"/>
        <v>0</v>
      </c>
      <c r="H124" s="90">
        <f t="shared" si="29"/>
        <v>0</v>
      </c>
      <c r="I124" s="90">
        <f>I126</f>
        <v>1000000</v>
      </c>
      <c r="J124" s="90">
        <f t="shared" si="29"/>
        <v>0</v>
      </c>
      <c r="K124" s="90">
        <f t="shared" si="29"/>
        <v>0</v>
      </c>
      <c r="L124" s="90">
        <f t="shared" si="29"/>
        <v>0</v>
      </c>
      <c r="M124" s="90">
        <v>50000</v>
      </c>
      <c r="N124" s="90">
        <v>50000</v>
      </c>
    </row>
    <row r="125" spans="1:14" ht="24">
      <c r="A125" s="115" t="s">
        <v>114</v>
      </c>
      <c r="B125" s="80" t="s">
        <v>115</v>
      </c>
      <c r="C125" s="93">
        <f>C126+C131</f>
        <v>50000</v>
      </c>
      <c r="D125" s="93">
        <f aca="true" t="shared" si="30" ref="D125:L126">D126</f>
        <v>50000</v>
      </c>
      <c r="E125" s="93">
        <f t="shared" si="30"/>
        <v>0</v>
      </c>
      <c r="F125" s="93">
        <f t="shared" si="30"/>
        <v>0</v>
      </c>
      <c r="G125" s="93">
        <f t="shared" si="30"/>
        <v>0</v>
      </c>
      <c r="H125" s="93">
        <f t="shared" si="30"/>
        <v>0</v>
      </c>
      <c r="I125" s="93">
        <f>I126</f>
        <v>1000000</v>
      </c>
      <c r="J125" s="93">
        <v>0</v>
      </c>
      <c r="K125" s="93">
        <f t="shared" si="30"/>
        <v>0</v>
      </c>
      <c r="L125" s="93">
        <f t="shared" si="30"/>
        <v>0</v>
      </c>
      <c r="M125" s="93">
        <v>50000</v>
      </c>
      <c r="N125" s="93">
        <v>50000</v>
      </c>
    </row>
    <row r="126" spans="1:14" s="4" customFormat="1" ht="25.5">
      <c r="A126" s="87">
        <v>4</v>
      </c>
      <c r="B126" s="82" t="s">
        <v>63</v>
      </c>
      <c r="C126" s="83">
        <f>C127</f>
        <v>50000</v>
      </c>
      <c r="D126" s="83">
        <f>D127+D131</f>
        <v>50000</v>
      </c>
      <c r="E126" s="83">
        <f>E127+E131</f>
        <v>0</v>
      </c>
      <c r="F126" s="83">
        <f t="shared" si="30"/>
        <v>0</v>
      </c>
      <c r="G126" s="83">
        <f t="shared" si="30"/>
        <v>0</v>
      </c>
      <c r="H126" s="83">
        <f t="shared" si="30"/>
        <v>0</v>
      </c>
      <c r="I126" s="68">
        <f>I127</f>
        <v>1000000</v>
      </c>
      <c r="J126" s="83">
        <v>0</v>
      </c>
      <c r="K126" s="83">
        <f>K127+K131</f>
        <v>0</v>
      </c>
      <c r="L126" s="83">
        <f>L127+L131</f>
        <v>0</v>
      </c>
      <c r="M126" s="83">
        <v>50000</v>
      </c>
      <c r="N126" s="83">
        <v>50000</v>
      </c>
    </row>
    <row r="127" spans="1:14" ht="12.75">
      <c r="A127" s="87">
        <v>451</v>
      </c>
      <c r="B127" s="84" t="s">
        <v>115</v>
      </c>
      <c r="C127" s="68">
        <f>SUM(D127+H127)</f>
        <v>50000</v>
      </c>
      <c r="D127" s="68">
        <f>D128+D131</f>
        <v>50000</v>
      </c>
      <c r="E127" s="68">
        <f>E128</f>
        <v>0</v>
      </c>
      <c r="F127" s="68">
        <f>F128</f>
        <v>0</v>
      </c>
      <c r="G127" s="68">
        <f>G128</f>
        <v>0</v>
      </c>
      <c r="H127" s="68">
        <f>H129</f>
        <v>0</v>
      </c>
      <c r="I127" s="68">
        <f>I129</f>
        <v>1000000</v>
      </c>
      <c r="J127" s="68">
        <v>0</v>
      </c>
      <c r="K127" s="68">
        <f>K128</f>
        <v>0</v>
      </c>
      <c r="L127" s="68">
        <f>L128+L131</f>
        <v>0</v>
      </c>
      <c r="M127" s="68">
        <v>50000</v>
      </c>
      <c r="N127" s="68">
        <v>50000</v>
      </c>
    </row>
    <row r="128" spans="1:14" ht="25.5">
      <c r="A128" s="87">
        <v>4511</v>
      </c>
      <c r="B128" s="84" t="s">
        <v>116</v>
      </c>
      <c r="C128" s="67">
        <v>50000</v>
      </c>
      <c r="D128" s="67">
        <v>50000</v>
      </c>
      <c r="E128" s="67">
        <v>0</v>
      </c>
      <c r="F128" s="67">
        <v>0</v>
      </c>
      <c r="G128" s="67">
        <v>0</v>
      </c>
      <c r="H128" s="67">
        <f>H128</f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50000</v>
      </c>
      <c r="N128" s="67">
        <v>50000</v>
      </c>
    </row>
    <row r="129" spans="1:14" ht="38.25">
      <c r="A129" s="87">
        <v>4511</v>
      </c>
      <c r="B129" s="84" t="s">
        <v>117</v>
      </c>
      <c r="C129" s="67">
        <v>1000000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1000000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</row>
    <row r="130" spans="1:14" ht="12.75">
      <c r="A130" s="45"/>
      <c r="B130" s="44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>
      <c r="A131" s="48"/>
      <c r="B131" s="48"/>
      <c r="C131" s="48"/>
      <c r="D131" s="4"/>
      <c r="E131" s="4"/>
      <c r="F131" s="4"/>
      <c r="G131" s="4"/>
      <c r="H131" s="4"/>
      <c r="I131" s="4"/>
      <c r="J131" s="4"/>
      <c r="K131" s="4"/>
      <c r="L131" s="4"/>
      <c r="M131" s="48"/>
      <c r="N131" s="48"/>
    </row>
    <row r="132" spans="1:14" s="4" customFormat="1" ht="12.75">
      <c r="A132" s="48"/>
      <c r="B132" s="48"/>
      <c r="C132" s="48"/>
      <c r="M132" s="48"/>
      <c r="N132" s="48"/>
    </row>
    <row r="133" spans="1:14" ht="12.75">
      <c r="A133" s="47"/>
      <c r="B133" s="47"/>
      <c r="C133" s="47"/>
      <c r="D133" s="3"/>
      <c r="E133" s="3"/>
      <c r="F133" s="3"/>
      <c r="G133" s="3"/>
      <c r="H133" s="3"/>
      <c r="I133" s="3"/>
      <c r="J133" s="3"/>
      <c r="K133" s="3"/>
      <c r="L133" s="3"/>
      <c r="M133" s="47"/>
      <c r="N133" s="47"/>
    </row>
    <row r="134" spans="1:14" s="4" customFormat="1" ht="12.75">
      <c r="A134" s="47"/>
      <c r="B134" s="47"/>
      <c r="C134" s="47"/>
      <c r="D134" s="3"/>
      <c r="E134" s="3"/>
      <c r="F134" s="3"/>
      <c r="G134" s="3"/>
      <c r="H134" s="3"/>
      <c r="I134" s="3"/>
      <c r="J134" s="3"/>
      <c r="K134" s="3"/>
      <c r="L134" s="3"/>
      <c r="M134" s="47"/>
      <c r="N134" s="47"/>
    </row>
    <row r="135" spans="1:14" s="4" customFormat="1" ht="12.75">
      <c r="A135" s="47"/>
      <c r="B135" s="47"/>
      <c r="C135" s="47"/>
      <c r="D135" s="3"/>
      <c r="E135" s="3"/>
      <c r="F135" s="3"/>
      <c r="G135" s="3"/>
      <c r="H135" s="3"/>
      <c r="I135" s="3"/>
      <c r="J135" s="3"/>
      <c r="K135" s="3"/>
      <c r="L135" s="3"/>
      <c r="M135" s="47"/>
      <c r="N135" s="47"/>
    </row>
    <row r="136" spans="1:14" ht="12.75" customHeight="1">
      <c r="A136" s="48"/>
      <c r="B136" s="48"/>
      <c r="C136" s="48"/>
      <c r="D136" s="4"/>
      <c r="E136" s="4"/>
      <c r="F136" s="4"/>
      <c r="G136" s="4"/>
      <c r="H136" s="4"/>
      <c r="I136" s="4"/>
      <c r="J136" s="4"/>
      <c r="K136" s="4"/>
      <c r="L136" s="4"/>
      <c r="M136" s="48"/>
      <c r="N136" s="48"/>
    </row>
    <row r="137" spans="1:14" ht="12.75">
      <c r="A137" s="47"/>
      <c r="B137" s="47"/>
      <c r="C137" s="47"/>
      <c r="D137" s="3"/>
      <c r="E137" s="3"/>
      <c r="F137" s="3"/>
      <c r="G137" s="3"/>
      <c r="H137" s="3"/>
      <c r="I137" s="3"/>
      <c r="J137" s="3"/>
      <c r="K137" s="3"/>
      <c r="L137" s="3"/>
      <c r="M137" s="47"/>
      <c r="N137" s="47"/>
    </row>
    <row r="138" spans="1:14" ht="12.75">
      <c r="A138" s="47"/>
      <c r="B138" s="47"/>
      <c r="C138" s="47"/>
      <c r="D138" s="3"/>
      <c r="E138" s="3"/>
      <c r="F138" s="3"/>
      <c r="G138" s="3"/>
      <c r="H138" s="3"/>
      <c r="I138" s="3"/>
      <c r="J138" s="3"/>
      <c r="K138" s="3"/>
      <c r="L138" s="3"/>
      <c r="M138" s="47"/>
      <c r="N138" s="47"/>
    </row>
    <row r="139" spans="1:14" s="4" customFormat="1" ht="12.75">
      <c r="A139" s="47"/>
      <c r="B139" s="47"/>
      <c r="C139" s="47"/>
      <c r="D139" s="3"/>
      <c r="E139" s="3"/>
      <c r="F139" s="3"/>
      <c r="G139" s="3"/>
      <c r="H139" s="3"/>
      <c r="I139" s="3"/>
      <c r="J139" s="3"/>
      <c r="K139" s="3"/>
      <c r="L139" s="3"/>
      <c r="M139" s="47"/>
      <c r="N139" s="47"/>
    </row>
    <row r="140" spans="1:14" s="4" customFormat="1" ht="12.75">
      <c r="A140" s="47"/>
      <c r="B140" s="47"/>
      <c r="C140" s="47"/>
      <c r="D140" s="3"/>
      <c r="E140" s="3"/>
      <c r="F140" s="3"/>
      <c r="G140" s="3"/>
      <c r="H140" s="3"/>
      <c r="I140" s="3"/>
      <c r="J140" s="3"/>
      <c r="K140" s="3"/>
      <c r="L140" s="3"/>
      <c r="M140" s="47"/>
      <c r="N140" s="47"/>
    </row>
    <row r="141" spans="1:14" s="4" customFormat="1" ht="12.75">
      <c r="A141" s="48"/>
      <c r="B141" s="48"/>
      <c r="C141" s="48"/>
      <c r="M141" s="48"/>
      <c r="N141" s="48"/>
    </row>
    <row r="142" spans="1:14" ht="12.75">
      <c r="A142" s="47"/>
      <c r="B142" s="47"/>
      <c r="C142" s="47"/>
      <c r="D142" s="3"/>
      <c r="E142" s="3"/>
      <c r="F142" s="3"/>
      <c r="G142" s="3"/>
      <c r="H142" s="3"/>
      <c r="I142" s="3"/>
      <c r="J142" s="3"/>
      <c r="K142" s="3"/>
      <c r="L142" s="3"/>
      <c r="M142" s="47"/>
      <c r="N142" s="47"/>
    </row>
    <row r="143" spans="1:14" ht="12.75">
      <c r="A143" s="48"/>
      <c r="B143" s="48"/>
      <c r="C143" s="48"/>
      <c r="D143" s="4"/>
      <c r="E143" s="4"/>
      <c r="F143" s="4"/>
      <c r="G143" s="4"/>
      <c r="H143" s="4"/>
      <c r="I143" s="4"/>
      <c r="J143" s="4"/>
      <c r="K143" s="4"/>
      <c r="L143" s="4"/>
      <c r="M143" s="48"/>
      <c r="N143" s="48"/>
    </row>
    <row r="144" spans="1:14" ht="12.75">
      <c r="A144" s="47"/>
      <c r="B144" s="47"/>
      <c r="C144" s="47"/>
      <c r="D144" s="3"/>
      <c r="E144" s="3"/>
      <c r="F144" s="3"/>
      <c r="G144" s="3"/>
      <c r="H144" s="3"/>
      <c r="I144" s="3"/>
      <c r="J144" s="3"/>
      <c r="K144" s="3"/>
      <c r="L144" s="3"/>
      <c r="M144" s="47"/>
      <c r="N144" s="47"/>
    </row>
    <row r="145" spans="1:14" s="4" customFormat="1" ht="12.75">
      <c r="A145" s="48"/>
      <c r="B145" s="48"/>
      <c r="C145" s="48"/>
      <c r="M145" s="48"/>
      <c r="N145" s="48"/>
    </row>
    <row r="146" spans="1:14" ht="12.75">
      <c r="A146" s="48"/>
      <c r="B146" s="48"/>
      <c r="C146" s="48"/>
      <c r="D146" s="4"/>
      <c r="E146" s="4"/>
      <c r="F146" s="4"/>
      <c r="G146" s="4"/>
      <c r="H146" s="4"/>
      <c r="I146" s="4"/>
      <c r="J146" s="4"/>
      <c r="K146" s="4"/>
      <c r="L146" s="4"/>
      <c r="M146" s="48"/>
      <c r="N146" s="48"/>
    </row>
    <row r="147" spans="1:14" ht="12.75">
      <c r="A147" s="47"/>
      <c r="B147" s="47"/>
      <c r="C147" s="47"/>
      <c r="D147" s="3"/>
      <c r="E147" s="3"/>
      <c r="F147" s="3"/>
      <c r="G147" s="3"/>
      <c r="H147" s="3"/>
      <c r="I147" s="3"/>
      <c r="J147" s="3"/>
      <c r="K147" s="3"/>
      <c r="L147" s="3"/>
      <c r="M147" s="47"/>
      <c r="N147" s="47"/>
    </row>
    <row r="148" spans="1:14" ht="12.75">
      <c r="A148" s="47"/>
      <c r="B148" s="47"/>
      <c r="C148" s="47"/>
      <c r="D148" s="3"/>
      <c r="E148" s="3"/>
      <c r="F148" s="3"/>
      <c r="G148" s="3"/>
      <c r="H148" s="3"/>
      <c r="I148" s="3"/>
      <c r="J148" s="3"/>
      <c r="K148" s="3"/>
      <c r="L148" s="3"/>
      <c r="M148" s="47"/>
      <c r="N148" s="47"/>
    </row>
    <row r="149" spans="1:14" ht="12.75">
      <c r="A149" s="47"/>
      <c r="B149" s="47"/>
      <c r="C149" s="47"/>
      <c r="D149" s="3"/>
      <c r="E149" s="3"/>
      <c r="F149" s="3"/>
      <c r="G149" s="3"/>
      <c r="H149" s="3"/>
      <c r="I149" s="3"/>
      <c r="J149" s="3"/>
      <c r="K149" s="3"/>
      <c r="L149" s="3"/>
      <c r="M149" s="47"/>
      <c r="N149" s="47"/>
    </row>
    <row r="150" spans="1:14" s="4" customFormat="1" ht="12.75">
      <c r="A150" s="48"/>
      <c r="B150" s="48"/>
      <c r="C150" s="48"/>
      <c r="M150" s="48"/>
      <c r="N150" s="48"/>
    </row>
    <row r="151" spans="1:14" ht="12.75">
      <c r="A151" s="48"/>
      <c r="B151" s="48"/>
      <c r="C151" s="48"/>
      <c r="D151" s="4"/>
      <c r="E151" s="4"/>
      <c r="F151" s="4"/>
      <c r="G151" s="4"/>
      <c r="H151" s="4"/>
      <c r="I151" s="4"/>
      <c r="J151" s="4"/>
      <c r="K151" s="4"/>
      <c r="L151" s="4"/>
      <c r="M151" s="48"/>
      <c r="N151" s="48"/>
    </row>
    <row r="152" spans="1:14" s="4" customFormat="1" ht="12.75">
      <c r="A152" s="48"/>
      <c r="B152" s="48"/>
      <c r="C152" s="48"/>
      <c r="M152" s="48"/>
      <c r="N152" s="48"/>
    </row>
    <row r="153" spans="1:14" s="4" customFormat="1" ht="12.75">
      <c r="A153" s="47"/>
      <c r="B153" s="47"/>
      <c r="C153" s="47"/>
      <c r="D153" s="3"/>
      <c r="E153" s="3"/>
      <c r="F153" s="3"/>
      <c r="G153" s="3"/>
      <c r="H153" s="3"/>
      <c r="I153" s="3"/>
      <c r="J153" s="3"/>
      <c r="K153" s="3"/>
      <c r="L153" s="3"/>
      <c r="M153" s="47"/>
      <c r="N153" s="47"/>
    </row>
    <row r="154" spans="1:14" ht="12.75">
      <c r="A154" s="47"/>
      <c r="B154" s="47"/>
      <c r="C154" s="47"/>
      <c r="D154" s="3"/>
      <c r="E154" s="3"/>
      <c r="F154" s="3"/>
      <c r="G154" s="3"/>
      <c r="H154" s="3"/>
      <c r="I154" s="3"/>
      <c r="J154" s="3"/>
      <c r="K154" s="3"/>
      <c r="L154" s="3"/>
      <c r="M154" s="47"/>
      <c r="N154" s="47"/>
    </row>
    <row r="155" spans="1:14" s="4" customFormat="1" ht="12.75">
      <c r="A155" s="47"/>
      <c r="B155" s="47"/>
      <c r="C155" s="47"/>
      <c r="D155" s="3"/>
      <c r="E155" s="3"/>
      <c r="F155" s="3"/>
      <c r="G155" s="3"/>
      <c r="H155" s="3"/>
      <c r="I155" s="3"/>
      <c r="J155" s="3"/>
      <c r="K155" s="3"/>
      <c r="L155" s="3"/>
      <c r="M155" s="47"/>
      <c r="N155" s="47"/>
    </row>
    <row r="156" spans="1:14" ht="12.75">
      <c r="A156" s="48"/>
      <c r="B156" s="48"/>
      <c r="C156" s="48"/>
      <c r="D156" s="4"/>
      <c r="E156" s="4"/>
      <c r="F156" s="4"/>
      <c r="G156" s="4"/>
      <c r="H156" s="4"/>
      <c r="I156" s="4"/>
      <c r="J156" s="4"/>
      <c r="K156" s="4"/>
      <c r="L156" s="4"/>
      <c r="M156" s="48"/>
      <c r="N156" s="48"/>
    </row>
    <row r="157" spans="1:14" ht="12.75">
      <c r="A157" s="47"/>
      <c r="B157" s="47"/>
      <c r="C157" s="47"/>
      <c r="D157" s="3"/>
      <c r="E157" s="3"/>
      <c r="F157" s="3"/>
      <c r="G157" s="3"/>
      <c r="H157" s="3"/>
      <c r="I157" s="3"/>
      <c r="J157" s="3"/>
      <c r="K157" s="3"/>
      <c r="L157" s="3"/>
      <c r="M157" s="47"/>
      <c r="N157" s="47"/>
    </row>
    <row r="158" spans="1:14" ht="12.75">
      <c r="A158" s="47"/>
      <c r="B158" s="47"/>
      <c r="C158" s="47"/>
      <c r="D158" s="3"/>
      <c r="E158" s="3"/>
      <c r="F158" s="3"/>
      <c r="G158" s="3"/>
      <c r="H158" s="3"/>
      <c r="I158" s="3"/>
      <c r="J158" s="3"/>
      <c r="K158" s="3"/>
      <c r="L158" s="3"/>
      <c r="M158" s="47"/>
      <c r="N158" s="47"/>
    </row>
    <row r="159" spans="1:14" ht="12.75">
      <c r="A159" s="47"/>
      <c r="B159" s="47"/>
      <c r="C159" s="47"/>
      <c r="D159" s="3"/>
      <c r="E159" s="3"/>
      <c r="F159" s="3"/>
      <c r="G159" s="3"/>
      <c r="H159" s="3"/>
      <c r="I159" s="3"/>
      <c r="J159" s="3"/>
      <c r="K159" s="3"/>
      <c r="L159" s="3"/>
      <c r="M159" s="47"/>
      <c r="N159" s="47"/>
    </row>
    <row r="160" spans="1:14" ht="12.75">
      <c r="A160" s="47"/>
      <c r="B160" s="47"/>
      <c r="C160" s="47"/>
      <c r="D160" s="3"/>
      <c r="E160" s="3"/>
      <c r="F160" s="3"/>
      <c r="G160" s="3"/>
      <c r="H160" s="3"/>
      <c r="I160" s="3"/>
      <c r="J160" s="3"/>
      <c r="K160" s="3"/>
      <c r="L160" s="3"/>
      <c r="M160" s="47"/>
      <c r="N160" s="47"/>
    </row>
    <row r="161" spans="1:14" ht="12.75">
      <c r="A161" s="48"/>
      <c r="B161" s="48"/>
      <c r="C161" s="48"/>
      <c r="D161" s="4"/>
      <c r="E161" s="4"/>
      <c r="F161" s="4"/>
      <c r="G161" s="4"/>
      <c r="H161" s="4"/>
      <c r="I161" s="4"/>
      <c r="J161" s="4"/>
      <c r="K161" s="4"/>
      <c r="L161" s="4"/>
      <c r="M161" s="48"/>
      <c r="N161" s="48"/>
    </row>
    <row r="162" spans="1:14" ht="12.75">
      <c r="A162" s="47"/>
      <c r="B162" s="47"/>
      <c r="C162" s="47"/>
      <c r="D162" s="3"/>
      <c r="E162" s="3"/>
      <c r="F162" s="3"/>
      <c r="G162" s="3"/>
      <c r="H162" s="3"/>
      <c r="I162" s="3"/>
      <c r="J162" s="3"/>
      <c r="K162" s="3"/>
      <c r="L162" s="3"/>
      <c r="M162" s="47"/>
      <c r="N162" s="47"/>
    </row>
    <row r="163" spans="1:14" ht="12.75">
      <c r="A163" s="48"/>
      <c r="B163" s="48"/>
      <c r="C163" s="48"/>
      <c r="D163" s="4"/>
      <c r="E163" s="4"/>
      <c r="F163" s="4"/>
      <c r="G163" s="4"/>
      <c r="H163" s="4"/>
      <c r="I163" s="4"/>
      <c r="J163" s="4"/>
      <c r="K163" s="4"/>
      <c r="L163" s="4"/>
      <c r="M163" s="48"/>
      <c r="N163" s="48"/>
    </row>
    <row r="164" spans="1:14" ht="12.75">
      <c r="A164" s="48"/>
      <c r="B164" s="48"/>
      <c r="C164" s="48"/>
      <c r="D164" s="4"/>
      <c r="E164" s="4"/>
      <c r="F164" s="4"/>
      <c r="G164" s="4"/>
      <c r="H164" s="4"/>
      <c r="I164" s="4"/>
      <c r="J164" s="4"/>
      <c r="K164" s="4"/>
      <c r="L164" s="4"/>
      <c r="M164" s="48"/>
      <c r="N164" s="48"/>
    </row>
    <row r="165" spans="1:14" ht="12.75">
      <c r="A165" s="47"/>
      <c r="B165" s="47"/>
      <c r="C165" s="47"/>
      <c r="D165" s="3"/>
      <c r="E165" s="3"/>
      <c r="F165" s="3"/>
      <c r="G165" s="3"/>
      <c r="H165" s="3"/>
      <c r="I165" s="3"/>
      <c r="J165" s="3"/>
      <c r="K165" s="3"/>
      <c r="L165" s="3"/>
      <c r="M165" s="47"/>
      <c r="N165" s="47"/>
    </row>
    <row r="166" spans="1:14" ht="12.75">
      <c r="A166" s="48"/>
      <c r="B166" s="48"/>
      <c r="C166" s="48"/>
      <c r="D166" s="4"/>
      <c r="E166" s="4"/>
      <c r="F166" s="4"/>
      <c r="G166" s="4"/>
      <c r="H166" s="4"/>
      <c r="I166" s="4"/>
      <c r="J166" s="4"/>
      <c r="K166" s="4"/>
      <c r="L166" s="4"/>
      <c r="M166" s="48"/>
      <c r="N166" s="48"/>
    </row>
    <row r="167" spans="1:14" ht="12.75">
      <c r="A167" s="47"/>
      <c r="B167" s="47"/>
      <c r="C167" s="47"/>
      <c r="D167" s="3"/>
      <c r="E167" s="3"/>
      <c r="F167" s="3"/>
      <c r="G167" s="3"/>
      <c r="H167" s="3"/>
      <c r="I167" s="3"/>
      <c r="J167" s="3"/>
      <c r="K167" s="3"/>
      <c r="L167" s="3"/>
      <c r="M167" s="47"/>
      <c r="N167" s="47"/>
    </row>
    <row r="168" spans="1:14" ht="12.75">
      <c r="A168" s="47"/>
      <c r="B168" s="47"/>
      <c r="C168" s="47"/>
      <c r="D168" s="3"/>
      <c r="E168" s="3"/>
      <c r="F168" s="3"/>
      <c r="G168" s="3"/>
      <c r="H168" s="3"/>
      <c r="I168" s="3"/>
      <c r="J168" s="3"/>
      <c r="K168" s="3"/>
      <c r="L168" s="3"/>
      <c r="M168" s="47"/>
      <c r="N168" s="47"/>
    </row>
    <row r="169" spans="1:14" ht="12.75">
      <c r="A169" s="47"/>
      <c r="B169" s="47"/>
      <c r="C169" s="47"/>
      <c r="D169" s="3"/>
      <c r="E169" s="3"/>
      <c r="F169" s="3"/>
      <c r="G169" s="3"/>
      <c r="H169" s="3"/>
      <c r="I169" s="3"/>
      <c r="J169" s="3"/>
      <c r="K169" s="3"/>
      <c r="L169" s="3"/>
      <c r="M169" s="47"/>
      <c r="N169" s="47"/>
    </row>
    <row r="170" spans="1:14" ht="12.75">
      <c r="A170" s="47"/>
      <c r="B170" s="47"/>
      <c r="C170" s="47"/>
      <c r="D170" s="3"/>
      <c r="E170" s="3"/>
      <c r="F170" s="3"/>
      <c r="G170" s="3"/>
      <c r="H170" s="3"/>
      <c r="I170" s="3"/>
      <c r="J170" s="3"/>
      <c r="K170" s="3"/>
      <c r="L170" s="3"/>
      <c r="M170" s="47"/>
      <c r="N170" s="47"/>
    </row>
    <row r="171" spans="1:1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2.75">
      <c r="A323" s="38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2.75">
      <c r="A324" s="38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2.75">
      <c r="A325" s="38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2.75">
      <c r="A326" s="38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>
      <c r="A327" s="38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>
      <c r="A328" s="38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>
      <c r="A329" s="38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>
      <c r="A330" s="38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>
      <c r="A331" s="38"/>
      <c r="B331" s="7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2.75">
      <c r="A332" s="38"/>
      <c r="B332" s="7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2.75">
      <c r="A333" s="38"/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2.75">
      <c r="A334" s="38"/>
      <c r="B334" s="7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2.75">
      <c r="A335" s="38"/>
      <c r="B335" s="7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2.75">
      <c r="A336" s="38"/>
      <c r="B336" s="7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>
      <c r="A337" s="38"/>
      <c r="B337" s="7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2.75">
      <c r="A338" s="38"/>
      <c r="B338" s="7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2.75">
      <c r="A339" s="38"/>
      <c r="B339" s="7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>
      <c r="A340" s="38"/>
      <c r="B340" s="7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2.75">
      <c r="A341" s="38"/>
      <c r="B341" s="7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2.75">
      <c r="A342" s="38"/>
      <c r="B342" s="7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2.75">
      <c r="A343" s="38"/>
      <c r="B343" s="7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2.75">
      <c r="A344" s="38"/>
      <c r="B344" s="7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2.75">
      <c r="A345" s="38"/>
      <c r="B345" s="7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2.75">
      <c r="A346" s="38"/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>
      <c r="A347" s="38"/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2.75">
      <c r="A348" s="38"/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2.75">
      <c r="A349" s="38"/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>
      <c r="A350" s="38"/>
      <c r="B350" s="7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2.75">
      <c r="A351" s="38"/>
      <c r="B351" s="7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2.75">
      <c r="A352" s="38"/>
      <c r="B352" s="7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2.75">
      <c r="A353" s="38"/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2.75">
      <c r="A354" s="38"/>
      <c r="B354" s="7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2.75">
      <c r="A355" s="38"/>
      <c r="B355" s="7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>
      <c r="A356" s="38"/>
      <c r="B356" s="7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2.75">
      <c r="A357" s="38"/>
      <c r="B357" s="7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>
      <c r="A358" s="38"/>
      <c r="B358" s="7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2.75">
      <c r="A359" s="38"/>
      <c r="B359" s="7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2.75">
      <c r="A360" s="38"/>
      <c r="B360" s="7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2.75">
      <c r="A361" s="38"/>
      <c r="B361" s="7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2.75">
      <c r="A362" s="38"/>
      <c r="B362" s="7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2.75">
      <c r="A363" s="38"/>
      <c r="B363" s="7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2.75">
      <c r="A364" s="38"/>
      <c r="B364" s="7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2.75">
      <c r="A365" s="38"/>
      <c r="B365" s="7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2.75">
      <c r="A366" s="38"/>
      <c r="B366" s="7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2.75">
      <c r="A367" s="38"/>
      <c r="B367" s="7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2.75">
      <c r="A368" s="38"/>
      <c r="B368" s="7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2.75">
      <c r="A369" s="38"/>
      <c r="B369" s="7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2.75">
      <c r="A370" s="38"/>
      <c r="B370" s="7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>
      <c r="A371" s="38"/>
      <c r="B371" s="7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2.75">
      <c r="A372" s="38"/>
      <c r="B372" s="7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2.75">
      <c r="A373" s="38"/>
      <c r="B373" s="7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2.75">
      <c r="A374" s="38"/>
      <c r="B374" s="7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2.75">
      <c r="A375" s="38"/>
      <c r="B375" s="7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2.75">
      <c r="A376" s="38"/>
      <c r="B376" s="7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2.75">
      <c r="A377" s="38"/>
      <c r="B377" s="7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2.75">
      <c r="A378" s="38"/>
      <c r="B378" s="7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>
      <c r="A379" s="38"/>
      <c r="B379" s="7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2.75">
      <c r="A380" s="38"/>
      <c r="B380" s="7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2.75">
      <c r="A381" s="38"/>
      <c r="B381" s="7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2.75">
      <c r="A382" s="38"/>
      <c r="B382" s="7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2.75">
      <c r="A383" s="38"/>
      <c r="B383" s="7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2.75">
      <c r="A384" s="38"/>
      <c r="B384" s="7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2.75">
      <c r="A385" s="38"/>
      <c r="B385" s="7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2.75">
      <c r="A386" s="38"/>
      <c r="B386" s="7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2.75">
      <c r="A387" s="38"/>
      <c r="B387" s="7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2.75">
      <c r="A388" s="38"/>
      <c r="B388" s="7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2.75">
      <c r="A389" s="38"/>
      <c r="B389" s="7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2.75">
      <c r="A390" s="38"/>
      <c r="B390" s="7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2.75">
      <c r="A391" s="38"/>
      <c r="B391" s="7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>
      <c r="A392" s="38"/>
      <c r="B392" s="7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>
      <c r="A393" s="38"/>
      <c r="B393" s="7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2.75">
      <c r="A394" s="38"/>
      <c r="B394" s="7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2.75">
      <c r="A395" s="38"/>
      <c r="B395" s="7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2.75">
      <c r="A396" s="38"/>
      <c r="B396" s="7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2.75">
      <c r="A397" s="38"/>
      <c r="B397" s="7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2.75">
      <c r="A398" s="38"/>
      <c r="B398" s="7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2.75">
      <c r="A399" s="38"/>
      <c r="B399" s="7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2.75">
      <c r="A400" s="38"/>
      <c r="B400" s="7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2.75">
      <c r="A401" s="38"/>
      <c r="B401" s="7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2.75">
      <c r="A402" s="38"/>
      <c r="B402" s="7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2.75">
      <c r="A403" s="38"/>
      <c r="B403" s="7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2.75">
      <c r="A404" s="38"/>
      <c r="B404" s="7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2.75">
      <c r="A405" s="38"/>
      <c r="B405" s="7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2.75">
      <c r="A406" s="38"/>
      <c r="B406" s="7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2.75">
      <c r="A407" s="38"/>
      <c r="B407" s="7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2.75">
      <c r="A408" s="38"/>
      <c r="B408" s="7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2.75">
      <c r="A409" s="38"/>
      <c r="B409" s="7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2.75">
      <c r="A410" s="38"/>
      <c r="B410" s="7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2.75">
      <c r="A411" s="38"/>
      <c r="B411" s="7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2.75">
      <c r="A412" s="38"/>
      <c r="B412" s="7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2.75">
      <c r="A413" s="38"/>
      <c r="B413" s="7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2.75">
      <c r="A414" s="38"/>
      <c r="B414" s="7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2.75">
      <c r="A415" s="38"/>
      <c r="B415" s="7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2.75">
      <c r="A416" s="38"/>
      <c r="B416" s="7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2.75">
      <c r="A417" s="38"/>
      <c r="B417" s="7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2.75">
      <c r="A418" s="38"/>
      <c r="B418" s="7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2.75">
      <c r="A419" s="38"/>
      <c r="B419" s="7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2.75">
      <c r="A420" s="38"/>
      <c r="B420" s="7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2.75">
      <c r="A421" s="38"/>
      <c r="B421" s="7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2.75">
      <c r="A422" s="38"/>
      <c r="B422" s="7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2.75">
      <c r="A423" s="38"/>
      <c r="B423" s="7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2.75">
      <c r="A424" s="38"/>
      <c r="B424" s="7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2.75">
      <c r="A425" s="38"/>
      <c r="B425" s="7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2.75">
      <c r="A426" s="38"/>
      <c r="B426" s="7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2.75">
      <c r="A427" s="38"/>
      <c r="B427" s="7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2.75">
      <c r="A428" s="38"/>
      <c r="B428" s="7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2.75">
      <c r="A429" s="38"/>
      <c r="B429" s="7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2.75">
      <c r="A430" s="38"/>
      <c r="B430" s="7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2.75">
      <c r="A431" s="38"/>
      <c r="B431" s="7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2.75">
      <c r="A432" s="38"/>
      <c r="B432" s="7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2.75">
      <c r="A433" s="38"/>
      <c r="B433" s="7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2.75">
      <c r="A434" s="38"/>
      <c r="B434" s="7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2.75">
      <c r="A435" s="38"/>
      <c r="B435" s="7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2.75">
      <c r="A436" s="38"/>
      <c r="B436" s="7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2.75">
      <c r="A437" s="38"/>
      <c r="B437" s="7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2.75">
      <c r="A438" s="38"/>
      <c r="B438" s="7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2.75">
      <c r="A439" s="38"/>
      <c r="B439" s="7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2.75">
      <c r="A440" s="38"/>
      <c r="B440" s="7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2.75">
      <c r="A441" s="38"/>
      <c r="B441" s="7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2.75">
      <c r="A442" s="38"/>
      <c r="B442" s="7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2.75">
      <c r="A443" s="38"/>
      <c r="B443" s="7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2.75">
      <c r="A444" s="38"/>
      <c r="B444" s="7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2.75">
      <c r="A445" s="38"/>
      <c r="B445" s="7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2.75">
      <c r="A446" s="38"/>
      <c r="B446" s="7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2.75">
      <c r="A447" s="38"/>
      <c r="B447" s="7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2.75">
      <c r="A448" s="38"/>
      <c r="B448" s="7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2.75">
      <c r="A449" s="38"/>
      <c r="B449" s="7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2.75">
      <c r="A450" s="38"/>
      <c r="B450" s="7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2.75">
      <c r="A451" s="38"/>
      <c r="B451" s="7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2.75">
      <c r="A452" s="38"/>
      <c r="B452" s="7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2.75">
      <c r="A453" s="38"/>
      <c r="B453" s="7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2.75">
      <c r="A454" s="38"/>
      <c r="B454" s="7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2.75">
      <c r="A455" s="38"/>
      <c r="B455" s="7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</sheetData>
  <sheetProtection/>
  <mergeCells count="2">
    <mergeCell ref="A2:L2"/>
    <mergeCell ref="C4:L4"/>
  </mergeCells>
  <printOptions horizontalCentered="1"/>
  <pageMargins left="0.25" right="0.25" top="0.75" bottom="0.75" header="0.3" footer="0.3"/>
  <pageSetup firstPageNumber="3" useFirstPageNumber="1" fitToHeight="0" fitToWidth="1" horizontalDpi="300" verticalDpi="300" orientation="landscape" paperSize="9" scale="7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37" sqref="A37:H37"/>
    </sheetView>
  </sheetViews>
  <sheetFormatPr defaultColWidth="11.421875" defaultRowHeight="12.75"/>
  <cols>
    <col min="1" max="1" width="16.00390625" style="17" customWidth="1"/>
    <col min="2" max="3" width="17.57421875" style="17" customWidth="1"/>
    <col min="4" max="4" width="15.8515625" style="22" customWidth="1"/>
    <col min="5" max="5" width="17.57421875" style="3" customWidth="1"/>
    <col min="6" max="6" width="15.8515625" style="3" customWidth="1"/>
    <col min="7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23" t="s">
        <v>130</v>
      </c>
      <c r="B1" s="123"/>
      <c r="C1" s="123"/>
      <c r="D1" s="123"/>
      <c r="E1" s="123"/>
      <c r="F1" s="123"/>
      <c r="G1" s="123"/>
      <c r="H1" s="123"/>
    </row>
    <row r="2" spans="1:8" s="1" customFormat="1" ht="13.5" thickBot="1">
      <c r="A2" s="8"/>
      <c r="H2" s="9" t="s">
        <v>10</v>
      </c>
    </row>
    <row r="3" spans="1:8" s="1" customFormat="1" ht="26.25" thickBot="1">
      <c r="A3" s="41" t="s">
        <v>11</v>
      </c>
      <c r="B3" s="124" t="s">
        <v>90</v>
      </c>
      <c r="C3" s="125"/>
      <c r="D3" s="125"/>
      <c r="E3" s="125"/>
      <c r="F3" s="125"/>
      <c r="G3" s="125"/>
      <c r="H3" s="126"/>
    </row>
    <row r="4" spans="1:8" s="1" customFormat="1" ht="77.25" thickBot="1">
      <c r="A4" s="42" t="s">
        <v>12</v>
      </c>
      <c r="B4" s="10" t="s">
        <v>13</v>
      </c>
      <c r="C4" s="11" t="s">
        <v>14</v>
      </c>
      <c r="D4" s="11" t="s">
        <v>15</v>
      </c>
      <c r="E4" s="11" t="s">
        <v>120</v>
      </c>
      <c r="F4" s="11" t="s">
        <v>107</v>
      </c>
      <c r="G4" s="11" t="s">
        <v>18</v>
      </c>
      <c r="H4" s="12" t="s">
        <v>19</v>
      </c>
    </row>
    <row r="5" spans="1:8" s="1" customFormat="1" ht="20.25" customHeight="1">
      <c r="A5" s="13" t="s">
        <v>88</v>
      </c>
      <c r="C5" s="50"/>
      <c r="D5" s="51"/>
      <c r="E5" s="52">
        <f>'PLAN RASHODA I IZDATAKA'!G5</f>
        <v>4821465</v>
      </c>
      <c r="F5" s="53"/>
      <c r="G5" s="54"/>
      <c r="H5" s="55"/>
    </row>
    <row r="6" spans="1:8" s="1" customFormat="1" ht="51">
      <c r="A6" s="14" t="s">
        <v>126</v>
      </c>
      <c r="B6" s="49"/>
      <c r="C6" s="50"/>
      <c r="D6" s="51"/>
      <c r="E6" s="52">
        <v>1000000</v>
      </c>
      <c r="F6" s="53"/>
      <c r="G6" s="54"/>
      <c r="H6" s="55"/>
    </row>
    <row r="7" spans="1:8" s="1" customFormat="1" ht="12.75">
      <c r="A7" s="13">
        <v>633</v>
      </c>
      <c r="B7" s="56"/>
      <c r="C7" s="50"/>
      <c r="D7" s="50"/>
      <c r="E7" s="50"/>
      <c r="F7" s="50">
        <v>11000</v>
      </c>
      <c r="G7" s="54"/>
      <c r="H7" s="55"/>
    </row>
    <row r="8" spans="1:8" s="1" customFormat="1" ht="12.75">
      <c r="A8" s="13" t="s">
        <v>125</v>
      </c>
      <c r="B8" s="49"/>
      <c r="C8" s="50"/>
      <c r="D8" s="51"/>
      <c r="E8" s="52">
        <v>16500</v>
      </c>
      <c r="F8" s="53"/>
      <c r="G8" s="54"/>
      <c r="H8" s="55"/>
    </row>
    <row r="9" spans="1:8" s="1" customFormat="1" ht="12.75">
      <c r="A9" s="13">
        <v>641</v>
      </c>
      <c r="B9" s="56"/>
      <c r="C9" s="50"/>
      <c r="D9" s="50"/>
      <c r="E9" s="50"/>
      <c r="F9" s="50"/>
      <c r="G9" s="57"/>
      <c r="H9" s="58"/>
    </row>
    <row r="10" spans="1:8" s="1" customFormat="1" ht="12.75">
      <c r="A10" s="13" t="s">
        <v>127</v>
      </c>
      <c r="B10" s="56"/>
      <c r="C10" s="50">
        <f>'PLAN RASHODA I IZDATAKA'!E5</f>
        <v>28200</v>
      </c>
      <c r="D10" s="50"/>
      <c r="E10" s="50"/>
      <c r="F10" s="50"/>
      <c r="G10" s="57"/>
      <c r="H10" s="58"/>
    </row>
    <row r="11" spans="1:8" s="1" customFormat="1" ht="12.75">
      <c r="A11" s="13" t="s">
        <v>124</v>
      </c>
      <c r="B11" s="56">
        <f>'PLAN RASHODA I IZDATAKA'!D5</f>
        <v>842585.2999999999</v>
      </c>
      <c r="C11" s="50"/>
      <c r="D11" s="50"/>
      <c r="E11" s="50"/>
      <c r="F11" s="50"/>
      <c r="G11" s="57"/>
      <c r="H11" s="58"/>
    </row>
    <row r="12" spans="1:8" s="1" customFormat="1" ht="12.75">
      <c r="A12" s="13">
        <v>683</v>
      </c>
      <c r="B12" s="56"/>
      <c r="C12" s="50"/>
      <c r="D12" s="50">
        <f>'PLAN RASHODA I IZDATAKA'!F5</f>
        <v>56000</v>
      </c>
      <c r="E12" s="50"/>
      <c r="F12" s="50"/>
      <c r="G12" s="57"/>
      <c r="H12" s="58"/>
    </row>
    <row r="13" spans="1:8" s="1" customFormat="1" ht="12.75">
      <c r="A13" s="13">
        <v>721</v>
      </c>
      <c r="B13" s="56"/>
      <c r="C13" s="50"/>
      <c r="D13" s="50"/>
      <c r="E13" s="50"/>
      <c r="F13" s="50"/>
      <c r="G13" s="57"/>
      <c r="H13" s="58"/>
    </row>
    <row r="14" spans="1:8" s="1" customFormat="1" ht="13.5" thickBot="1">
      <c r="A14" s="14"/>
      <c r="B14" s="56"/>
      <c r="C14" s="50"/>
      <c r="D14" s="50"/>
      <c r="E14" s="50"/>
      <c r="F14" s="50"/>
      <c r="G14" s="57"/>
      <c r="H14" s="58"/>
    </row>
    <row r="15" spans="1:8" s="1" customFormat="1" ht="30" customHeight="1" thickBot="1">
      <c r="A15" s="15" t="s">
        <v>20</v>
      </c>
      <c r="B15" s="59">
        <f>SUM(B6:B14)</f>
        <v>842585.2999999999</v>
      </c>
      <c r="C15" s="59">
        <f aca="true" t="shared" si="0" ref="C15:H15">SUM(C5:C14)</f>
        <v>28200</v>
      </c>
      <c r="D15" s="59">
        <f t="shared" si="0"/>
        <v>56000</v>
      </c>
      <c r="E15" s="59">
        <f t="shared" si="0"/>
        <v>5837965</v>
      </c>
      <c r="F15" s="59">
        <f t="shared" si="0"/>
        <v>11000</v>
      </c>
      <c r="G15" s="59">
        <f t="shared" si="0"/>
        <v>0</v>
      </c>
      <c r="H15" s="60">
        <f t="shared" si="0"/>
        <v>0</v>
      </c>
    </row>
    <row r="16" spans="1:8" s="1" customFormat="1" ht="32.25" customHeight="1" thickBot="1">
      <c r="A16" s="15" t="s">
        <v>121</v>
      </c>
      <c r="B16" s="127">
        <f>B15+C15+D15+E15+F15+G15+H15</f>
        <v>6775750.3</v>
      </c>
      <c r="C16" s="128"/>
      <c r="D16" s="128"/>
      <c r="E16" s="128"/>
      <c r="F16" s="128"/>
      <c r="G16" s="128"/>
      <c r="H16" s="129"/>
    </row>
    <row r="17" spans="1:8" ht="12.75">
      <c r="A17" s="5"/>
      <c r="B17" s="5"/>
      <c r="C17" s="5"/>
      <c r="D17" s="6"/>
      <c r="E17" s="16"/>
      <c r="H17" s="9"/>
    </row>
    <row r="18" spans="3:5" ht="12.75">
      <c r="C18" s="18"/>
      <c r="D18" s="19"/>
      <c r="E18" s="20"/>
    </row>
    <row r="19" spans="1:8" ht="24" customHeight="1">
      <c r="A19" s="123" t="s">
        <v>131</v>
      </c>
      <c r="B19" s="123"/>
      <c r="C19" s="123"/>
      <c r="D19" s="123"/>
      <c r="E19" s="123"/>
      <c r="F19" s="123"/>
      <c r="G19" s="123"/>
      <c r="H19" s="123"/>
    </row>
    <row r="20" spans="1:8" ht="13.5" thickBot="1">
      <c r="A20" s="8"/>
      <c r="B20" s="1"/>
      <c r="C20" s="1"/>
      <c r="D20" s="1"/>
      <c r="E20" s="1"/>
      <c r="F20" s="1"/>
      <c r="G20" s="1"/>
      <c r="H20" s="9" t="s">
        <v>10</v>
      </c>
    </row>
    <row r="21" spans="1:8" ht="26.25" thickBot="1">
      <c r="A21" s="41" t="s">
        <v>11</v>
      </c>
      <c r="B21" s="124" t="s">
        <v>92</v>
      </c>
      <c r="C21" s="125"/>
      <c r="D21" s="125"/>
      <c r="E21" s="125"/>
      <c r="F21" s="125"/>
      <c r="G21" s="125"/>
      <c r="H21" s="126"/>
    </row>
    <row r="22" spans="1:8" ht="77.25" thickBot="1">
      <c r="A22" s="42" t="s">
        <v>12</v>
      </c>
      <c r="B22" s="10" t="s">
        <v>13</v>
      </c>
      <c r="C22" s="11" t="s">
        <v>14</v>
      </c>
      <c r="D22" s="11" t="s">
        <v>15</v>
      </c>
      <c r="E22" s="11" t="s">
        <v>16</v>
      </c>
      <c r="F22" s="11" t="s">
        <v>17</v>
      </c>
      <c r="G22" s="11" t="s">
        <v>18</v>
      </c>
      <c r="H22" s="12" t="s">
        <v>19</v>
      </c>
    </row>
    <row r="23" spans="1:8" ht="17.25" customHeight="1">
      <c r="A23" s="13" t="s">
        <v>88</v>
      </c>
      <c r="B23" s="49"/>
      <c r="C23" s="50"/>
      <c r="D23" s="51"/>
      <c r="E23" s="52">
        <v>4811465</v>
      </c>
      <c r="F23" s="53"/>
      <c r="G23" s="54"/>
      <c r="H23" s="55"/>
    </row>
    <row r="24" spans="1:8" ht="13.5" customHeight="1">
      <c r="A24" s="13" t="s">
        <v>89</v>
      </c>
      <c r="B24" s="49"/>
      <c r="C24" s="50"/>
      <c r="D24" s="51"/>
      <c r="E24" s="52">
        <v>16500</v>
      </c>
      <c r="F24" s="53"/>
      <c r="G24" s="54"/>
      <c r="H24" s="55"/>
    </row>
    <row r="25" spans="1:8" ht="12.75">
      <c r="A25" s="13">
        <v>636</v>
      </c>
      <c r="B25" s="49"/>
      <c r="C25" s="50"/>
      <c r="D25" s="51"/>
      <c r="E25" s="52"/>
      <c r="F25" s="53"/>
      <c r="G25" s="54"/>
      <c r="H25" s="55"/>
    </row>
    <row r="26" spans="1:8" ht="12.75">
      <c r="A26" s="13">
        <v>641</v>
      </c>
      <c r="B26" s="56"/>
      <c r="C26" s="50"/>
      <c r="D26" s="50"/>
      <c r="E26" s="50"/>
      <c r="F26" s="50"/>
      <c r="G26" s="57"/>
      <c r="H26" s="58"/>
    </row>
    <row r="27" spans="1:8" ht="12.75">
      <c r="A27" s="13">
        <v>661</v>
      </c>
      <c r="B27" s="56"/>
      <c r="C27" s="50">
        <v>28200</v>
      </c>
      <c r="D27" s="50"/>
      <c r="E27" s="50"/>
      <c r="F27" s="50"/>
      <c r="G27" s="57"/>
      <c r="H27" s="58"/>
    </row>
    <row r="28" spans="1:8" ht="12.75">
      <c r="A28" s="13">
        <v>663</v>
      </c>
      <c r="B28" s="56"/>
      <c r="C28" s="50"/>
      <c r="D28" s="50"/>
      <c r="E28" s="50"/>
      <c r="F28" s="50">
        <v>11000</v>
      </c>
      <c r="G28" s="57"/>
      <c r="H28" s="58"/>
    </row>
    <row r="29" spans="1:8" ht="12.75">
      <c r="A29" s="13" t="s">
        <v>124</v>
      </c>
      <c r="B29" s="56">
        <v>765445.3</v>
      </c>
      <c r="C29" s="50"/>
      <c r="D29" s="50"/>
      <c r="E29" s="50"/>
      <c r="F29" s="50"/>
      <c r="G29" s="57"/>
      <c r="H29" s="58"/>
    </row>
    <row r="30" spans="1:8" ht="12.75" customHeight="1">
      <c r="A30" s="13">
        <v>683</v>
      </c>
      <c r="B30" s="56"/>
      <c r="C30" s="50"/>
      <c r="D30" s="50">
        <v>56000</v>
      </c>
      <c r="E30" s="50"/>
      <c r="F30" s="50"/>
      <c r="G30" s="57"/>
      <c r="H30" s="58"/>
    </row>
    <row r="31" spans="1:8" ht="12.75" customHeight="1">
      <c r="A31" s="13">
        <v>721</v>
      </c>
      <c r="B31" s="56"/>
      <c r="C31" s="50"/>
      <c r="D31" s="50"/>
      <c r="E31" s="50"/>
      <c r="F31" s="50"/>
      <c r="G31" s="57"/>
      <c r="H31" s="58"/>
    </row>
    <row r="32" spans="1:8" ht="13.5" thickBot="1">
      <c r="A32" s="14"/>
      <c r="B32" s="56"/>
      <c r="C32" s="50"/>
      <c r="D32" s="50"/>
      <c r="E32" s="50"/>
      <c r="F32" s="50"/>
      <c r="G32" s="57"/>
      <c r="H32" s="58"/>
    </row>
    <row r="33" spans="1:8" ht="26.25" thickBot="1">
      <c r="A33" s="15" t="s">
        <v>20</v>
      </c>
      <c r="B33" s="59">
        <f aca="true" t="shared" si="1" ref="B33:H33">SUM(B23:B32)</f>
        <v>765445.3</v>
      </c>
      <c r="C33" s="59">
        <f t="shared" si="1"/>
        <v>28200</v>
      </c>
      <c r="D33" s="59">
        <f t="shared" si="1"/>
        <v>56000</v>
      </c>
      <c r="E33" s="59">
        <f t="shared" si="1"/>
        <v>4827965</v>
      </c>
      <c r="F33" s="59">
        <f t="shared" si="1"/>
        <v>11000</v>
      </c>
      <c r="G33" s="59">
        <f t="shared" si="1"/>
        <v>0</v>
      </c>
      <c r="H33" s="60">
        <f t="shared" si="1"/>
        <v>0</v>
      </c>
    </row>
    <row r="34" spans="1:8" ht="39" thickBot="1">
      <c r="A34" s="15" t="s">
        <v>122</v>
      </c>
      <c r="B34" s="127">
        <f>B33+C33+D33+E33+F33+G33+H33</f>
        <v>5688610.3</v>
      </c>
      <c r="C34" s="128"/>
      <c r="D34" s="128"/>
      <c r="E34" s="128"/>
      <c r="F34" s="128"/>
      <c r="G34" s="128"/>
      <c r="H34" s="129"/>
    </row>
    <row r="35" spans="1:8" ht="12.75">
      <c r="A35" s="63"/>
      <c r="B35" s="64"/>
      <c r="C35" s="64"/>
      <c r="D35" s="64"/>
      <c r="E35" s="64"/>
      <c r="F35" s="64"/>
      <c r="G35" s="64"/>
      <c r="H35" s="64"/>
    </row>
    <row r="37" spans="1:8" ht="24" customHeight="1">
      <c r="A37" s="123" t="s">
        <v>131</v>
      </c>
      <c r="B37" s="123"/>
      <c r="C37" s="123"/>
      <c r="D37" s="123"/>
      <c r="E37" s="123"/>
      <c r="F37" s="123"/>
      <c r="G37" s="123"/>
      <c r="H37" s="123"/>
    </row>
    <row r="38" spans="1:8" ht="13.5" thickBot="1">
      <c r="A38" s="8"/>
      <c r="B38" s="1"/>
      <c r="C38" s="1"/>
      <c r="D38" s="1"/>
      <c r="E38" s="1"/>
      <c r="F38" s="1"/>
      <c r="G38" s="1"/>
      <c r="H38" s="9" t="s">
        <v>10</v>
      </c>
    </row>
    <row r="39" spans="1:8" ht="26.25" thickBot="1">
      <c r="A39" s="41" t="s">
        <v>11</v>
      </c>
      <c r="B39" s="124" t="s">
        <v>93</v>
      </c>
      <c r="C39" s="125"/>
      <c r="D39" s="125"/>
      <c r="E39" s="125"/>
      <c r="F39" s="125"/>
      <c r="G39" s="125"/>
      <c r="H39" s="126"/>
    </row>
    <row r="40" spans="1:8" ht="77.25" thickBot="1">
      <c r="A40" s="42" t="s">
        <v>12</v>
      </c>
      <c r="B40" s="10" t="s">
        <v>13</v>
      </c>
      <c r="C40" s="11" t="s">
        <v>14</v>
      </c>
      <c r="D40" s="11" t="s">
        <v>15</v>
      </c>
      <c r="E40" s="11" t="s">
        <v>16</v>
      </c>
      <c r="F40" s="11" t="s">
        <v>17</v>
      </c>
      <c r="G40" s="11" t="s">
        <v>18</v>
      </c>
      <c r="H40" s="12" t="s">
        <v>19</v>
      </c>
    </row>
    <row r="41" spans="1:8" ht="12.75">
      <c r="A41" s="13" t="s">
        <v>88</v>
      </c>
      <c r="B41" s="49"/>
      <c r="C41" s="50"/>
      <c r="D41" s="51"/>
      <c r="E41" s="52">
        <v>4811465</v>
      </c>
      <c r="F41" s="53"/>
      <c r="G41" s="54"/>
      <c r="H41" s="55"/>
    </row>
    <row r="42" spans="1:8" ht="12.75">
      <c r="A42" s="13" t="s">
        <v>89</v>
      </c>
      <c r="B42" s="49"/>
      <c r="C42" s="50"/>
      <c r="D42" s="51"/>
      <c r="E42" s="52">
        <v>16500</v>
      </c>
      <c r="F42" s="53"/>
      <c r="G42" s="54"/>
      <c r="H42" s="55"/>
    </row>
    <row r="43" spans="1:8" ht="12.75">
      <c r="A43" s="13">
        <v>636</v>
      </c>
      <c r="B43" s="49"/>
      <c r="C43" s="50"/>
      <c r="D43" s="51"/>
      <c r="E43" s="52"/>
      <c r="F43" s="53"/>
      <c r="G43" s="54"/>
      <c r="H43" s="55"/>
    </row>
    <row r="44" spans="1:8" ht="12.75">
      <c r="A44" s="13">
        <v>641</v>
      </c>
      <c r="B44" s="56"/>
      <c r="C44" s="50"/>
      <c r="D44" s="50"/>
      <c r="E44" s="50"/>
      <c r="F44" s="50"/>
      <c r="G44" s="57"/>
      <c r="H44" s="58"/>
    </row>
    <row r="45" spans="1:8" ht="12.75">
      <c r="A45" s="13">
        <v>661</v>
      </c>
      <c r="B45" s="56"/>
      <c r="C45" s="50">
        <v>28200</v>
      </c>
      <c r="D45" s="50"/>
      <c r="E45" s="50"/>
      <c r="F45" s="50"/>
      <c r="G45" s="57"/>
      <c r="H45" s="58"/>
    </row>
    <row r="46" spans="1:8" ht="12.75">
      <c r="A46" s="13">
        <v>663</v>
      </c>
      <c r="B46" s="56"/>
      <c r="C46" s="50"/>
      <c r="D46" s="50"/>
      <c r="E46" s="50"/>
      <c r="F46" s="50">
        <v>11000</v>
      </c>
      <c r="G46" s="57"/>
      <c r="H46" s="58"/>
    </row>
    <row r="47" spans="1:8" ht="12.75">
      <c r="A47" s="13" t="s">
        <v>124</v>
      </c>
      <c r="B47" s="56">
        <v>765445.3</v>
      </c>
      <c r="C47" s="50"/>
      <c r="D47" s="50"/>
      <c r="E47" s="50"/>
      <c r="F47" s="50"/>
      <c r="G47" s="57"/>
      <c r="H47" s="58"/>
    </row>
    <row r="48" spans="1:8" ht="12.75">
      <c r="A48" s="13">
        <v>683</v>
      </c>
      <c r="B48" s="56"/>
      <c r="C48" s="50"/>
      <c r="D48" s="50">
        <v>56000</v>
      </c>
      <c r="E48" s="50"/>
      <c r="F48" s="50"/>
      <c r="G48" s="57"/>
      <c r="H48" s="58"/>
    </row>
    <row r="49" spans="1:8" ht="12.75">
      <c r="A49" s="13">
        <v>721</v>
      </c>
      <c r="B49" s="56"/>
      <c r="C49" s="50"/>
      <c r="D49" s="50"/>
      <c r="E49" s="50"/>
      <c r="F49" s="50"/>
      <c r="G49" s="57"/>
      <c r="H49" s="58"/>
    </row>
    <row r="50" spans="1:8" ht="13.5" thickBot="1">
      <c r="A50" s="14"/>
      <c r="B50" s="56"/>
      <c r="C50" s="50"/>
      <c r="D50" s="50"/>
      <c r="E50" s="50"/>
      <c r="F50" s="50"/>
      <c r="G50" s="57"/>
      <c r="H50" s="58"/>
    </row>
    <row r="51" spans="1:8" ht="26.25" thickBot="1">
      <c r="A51" s="15" t="s">
        <v>20</v>
      </c>
      <c r="B51" s="59">
        <f aca="true" t="shared" si="2" ref="B51:H51">SUM(B41:B50)</f>
        <v>765445.3</v>
      </c>
      <c r="C51" s="59">
        <f t="shared" si="2"/>
        <v>28200</v>
      </c>
      <c r="D51" s="59">
        <f t="shared" si="2"/>
        <v>56000</v>
      </c>
      <c r="E51" s="59">
        <f t="shared" si="2"/>
        <v>4827965</v>
      </c>
      <c r="F51" s="59">
        <f t="shared" si="2"/>
        <v>11000</v>
      </c>
      <c r="G51" s="59">
        <f t="shared" si="2"/>
        <v>0</v>
      </c>
      <c r="H51" s="60">
        <f t="shared" si="2"/>
        <v>0</v>
      </c>
    </row>
    <row r="52" spans="1:8" ht="39" thickBot="1">
      <c r="A52" s="15" t="s">
        <v>123</v>
      </c>
      <c r="B52" s="127">
        <f>B51+C51+D51+E51+F51+G51+H51</f>
        <v>5688610.3</v>
      </c>
      <c r="C52" s="128"/>
      <c r="D52" s="128"/>
      <c r="E52" s="128"/>
      <c r="F52" s="128"/>
      <c r="G52" s="128"/>
      <c r="H52" s="129"/>
    </row>
  </sheetData>
  <sheetProtection/>
  <mergeCells count="9">
    <mergeCell ref="A37:H37"/>
    <mergeCell ref="B39:H39"/>
    <mergeCell ref="B52:H52"/>
    <mergeCell ref="A1:H1"/>
    <mergeCell ref="B16:H16"/>
    <mergeCell ref="B3:H3"/>
    <mergeCell ref="A19:H19"/>
    <mergeCell ref="B21:H21"/>
    <mergeCell ref="B34:H3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2" manualBreakCount="2">
    <brk id="16" max="8" man="1"/>
    <brk id="1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37" customWidth="1"/>
    <col min="5" max="5" width="43.7109375" style="3" customWidth="1"/>
    <col min="6" max="6" width="16.140625" style="3" customWidth="1"/>
    <col min="7" max="8" width="16.421875" style="3" customWidth="1"/>
    <col min="9" max="16384" width="11.421875" style="3" customWidth="1"/>
  </cols>
  <sheetData>
    <row r="1" spans="1:7" s="21" customFormat="1" ht="22.5" customHeight="1">
      <c r="A1" s="3"/>
      <c r="B1" s="3"/>
      <c r="C1" s="3"/>
      <c r="D1" s="37"/>
      <c r="E1" s="3"/>
      <c r="F1" s="3"/>
      <c r="G1" s="3"/>
    </row>
    <row r="2" spans="1:8" s="21" customFormat="1" ht="38.25" customHeight="1">
      <c r="A2" s="123" t="s">
        <v>128</v>
      </c>
      <c r="B2" s="123"/>
      <c r="C2" s="123"/>
      <c r="D2" s="123"/>
      <c r="E2" s="123"/>
      <c r="F2" s="123"/>
      <c r="G2" s="123"/>
      <c r="H2" s="123"/>
    </row>
    <row r="3" spans="1:8" s="21" customFormat="1" ht="22.5" customHeight="1">
      <c r="A3" s="123" t="s">
        <v>32</v>
      </c>
      <c r="B3" s="123"/>
      <c r="C3" s="123"/>
      <c r="D3" s="123"/>
      <c r="E3" s="123"/>
      <c r="F3" s="123"/>
      <c r="G3" s="139"/>
      <c r="H3" s="139"/>
    </row>
    <row r="4" spans="1:8" s="21" customFormat="1" ht="18" customHeight="1">
      <c r="A4" s="123"/>
      <c r="B4" s="123"/>
      <c r="C4" s="123"/>
      <c r="D4" s="123"/>
      <c r="E4" s="123"/>
      <c r="F4" s="123"/>
      <c r="G4" s="123"/>
      <c r="H4" s="137"/>
    </row>
    <row r="5" spans="1:5" ht="18">
      <c r="A5" s="23"/>
      <c r="B5" s="24"/>
      <c r="C5" s="24"/>
      <c r="D5" s="24"/>
      <c r="E5" s="24"/>
    </row>
    <row r="6" spans="1:8" ht="45" customHeight="1">
      <c r="A6" s="25"/>
      <c r="B6" s="26"/>
      <c r="C6" s="26"/>
      <c r="D6" s="27"/>
      <c r="E6" s="28"/>
      <c r="F6" s="66" t="s">
        <v>87</v>
      </c>
      <c r="G6" s="66" t="s">
        <v>96</v>
      </c>
      <c r="H6" s="66" t="s">
        <v>97</v>
      </c>
    </row>
    <row r="7" spans="1:8" ht="18" customHeight="1">
      <c r="A7" s="132" t="s">
        <v>33</v>
      </c>
      <c r="B7" s="131"/>
      <c r="C7" s="131"/>
      <c r="D7" s="131"/>
      <c r="E7" s="140"/>
      <c r="F7" s="61">
        <f>F8+F9</f>
        <v>6775750</v>
      </c>
      <c r="G7" s="61">
        <v>5688610</v>
      </c>
      <c r="H7" s="61">
        <v>5688610</v>
      </c>
    </row>
    <row r="8" spans="1:8" ht="18" customHeight="1">
      <c r="A8" s="132" t="s">
        <v>0</v>
      </c>
      <c r="B8" s="131"/>
      <c r="C8" s="131"/>
      <c r="D8" s="131"/>
      <c r="E8" s="140"/>
      <c r="F8" s="30">
        <v>5565190</v>
      </c>
      <c r="G8" s="30">
        <v>5688610</v>
      </c>
      <c r="H8" s="30">
        <v>5688610</v>
      </c>
    </row>
    <row r="9" spans="1:8" ht="15.75">
      <c r="A9" s="142" t="s">
        <v>1</v>
      </c>
      <c r="B9" s="140"/>
      <c r="C9" s="140"/>
      <c r="D9" s="140"/>
      <c r="E9" s="140"/>
      <c r="F9" s="30">
        <v>1210560</v>
      </c>
      <c r="G9" s="30">
        <v>210560</v>
      </c>
      <c r="H9" s="30">
        <v>210560</v>
      </c>
    </row>
    <row r="10" spans="1:8" ht="15.75" customHeight="1">
      <c r="A10" s="43" t="s">
        <v>34</v>
      </c>
      <c r="B10" s="29"/>
      <c r="C10" s="29"/>
      <c r="D10" s="29"/>
      <c r="E10" s="29"/>
      <c r="F10" s="30">
        <v>6775750</v>
      </c>
      <c r="G10" s="30">
        <v>5688610</v>
      </c>
      <c r="H10" s="30">
        <v>5688610</v>
      </c>
    </row>
    <row r="11" spans="1:8" ht="15.75" customHeight="1">
      <c r="A11" s="130" t="s">
        <v>2</v>
      </c>
      <c r="B11" s="131"/>
      <c r="C11" s="131"/>
      <c r="D11" s="131"/>
      <c r="E11" s="141"/>
      <c r="F11" s="31">
        <v>5565190</v>
      </c>
      <c r="G11" s="31">
        <v>5478050</v>
      </c>
      <c r="H11" s="31">
        <v>5478050</v>
      </c>
    </row>
    <row r="12" spans="1:8" ht="15.75" customHeight="1">
      <c r="A12" s="142" t="s">
        <v>3</v>
      </c>
      <c r="B12" s="140"/>
      <c r="C12" s="140"/>
      <c r="D12" s="140"/>
      <c r="E12" s="140"/>
      <c r="F12" s="31">
        <v>1210560</v>
      </c>
      <c r="G12" s="31">
        <v>210560</v>
      </c>
      <c r="H12" s="31">
        <v>210560</v>
      </c>
    </row>
    <row r="13" spans="1:8" ht="15.75" customHeight="1">
      <c r="A13" s="130" t="s">
        <v>4</v>
      </c>
      <c r="B13" s="131"/>
      <c r="C13" s="131"/>
      <c r="D13" s="131"/>
      <c r="E13" s="131"/>
      <c r="F13" s="31">
        <f>+F7-F10</f>
        <v>0</v>
      </c>
      <c r="G13" s="31">
        <v>0</v>
      </c>
      <c r="H13" s="31">
        <v>0</v>
      </c>
    </row>
    <row r="14" spans="1:8" ht="18">
      <c r="A14" s="123"/>
      <c r="B14" s="136"/>
      <c r="C14" s="136"/>
      <c r="D14" s="136"/>
      <c r="E14" s="136"/>
      <c r="F14" s="137"/>
      <c r="G14" s="137"/>
      <c r="H14" s="137"/>
    </row>
    <row r="15" spans="1:8" ht="45" customHeight="1">
      <c r="A15" s="25"/>
      <c r="B15" s="26"/>
      <c r="C15" s="26"/>
      <c r="D15" s="27"/>
      <c r="E15" s="28"/>
      <c r="F15" s="65" t="s">
        <v>87</v>
      </c>
      <c r="G15" s="65" t="s">
        <v>96</v>
      </c>
      <c r="H15" s="65" t="s">
        <v>97</v>
      </c>
    </row>
    <row r="16" spans="1:8" ht="15.75" customHeight="1">
      <c r="A16" s="133" t="s">
        <v>5</v>
      </c>
      <c r="B16" s="134"/>
      <c r="C16" s="134"/>
      <c r="D16" s="134"/>
      <c r="E16" s="135"/>
      <c r="F16" s="62">
        <v>0</v>
      </c>
      <c r="G16" s="62">
        <v>0</v>
      </c>
      <c r="H16" s="31">
        <v>0</v>
      </c>
    </row>
    <row r="17" spans="1:8" ht="18">
      <c r="A17" s="138"/>
      <c r="B17" s="136"/>
      <c r="C17" s="136"/>
      <c r="D17" s="136"/>
      <c r="E17" s="136"/>
      <c r="F17" s="137"/>
      <c r="G17" s="137"/>
      <c r="H17" s="137"/>
    </row>
    <row r="18" spans="1:8" ht="45" customHeight="1">
      <c r="A18" s="25"/>
      <c r="B18" s="26"/>
      <c r="C18" s="26"/>
      <c r="D18" s="27"/>
      <c r="E18" s="28"/>
      <c r="F18" s="65" t="s">
        <v>87</v>
      </c>
      <c r="G18" s="65" t="s">
        <v>96</v>
      </c>
      <c r="H18" s="65" t="s">
        <v>97</v>
      </c>
    </row>
    <row r="19" spans="1:8" ht="15.75" customHeight="1">
      <c r="A19" s="132" t="s">
        <v>6</v>
      </c>
      <c r="B19" s="131"/>
      <c r="C19" s="131"/>
      <c r="D19" s="131"/>
      <c r="E19" s="131"/>
      <c r="F19" s="30"/>
      <c r="G19" s="30"/>
      <c r="H19" s="30"/>
    </row>
    <row r="20" spans="1:8" ht="15.75" customHeight="1">
      <c r="A20" s="132" t="s">
        <v>7</v>
      </c>
      <c r="B20" s="131"/>
      <c r="C20" s="131"/>
      <c r="D20" s="131"/>
      <c r="E20" s="131"/>
      <c r="F20" s="30"/>
      <c r="G20" s="30"/>
      <c r="H20" s="30"/>
    </row>
    <row r="21" spans="1:8" ht="15.75" customHeight="1">
      <c r="A21" s="130" t="s">
        <v>8</v>
      </c>
      <c r="B21" s="131"/>
      <c r="C21" s="131"/>
      <c r="D21" s="131"/>
      <c r="E21" s="131"/>
      <c r="F21" s="30"/>
      <c r="G21" s="30"/>
      <c r="H21" s="30"/>
    </row>
    <row r="22" spans="1:8" ht="15.75" customHeight="1">
      <c r="A22" s="33"/>
      <c r="B22" s="34"/>
      <c r="C22" s="32"/>
      <c r="D22" s="35"/>
      <c r="E22" s="34"/>
      <c r="F22" s="36"/>
      <c r="G22" s="36"/>
      <c r="H22" s="36"/>
    </row>
    <row r="23" spans="1:8" ht="15.75" customHeight="1">
      <c r="A23" s="130" t="s">
        <v>9</v>
      </c>
      <c r="B23" s="131"/>
      <c r="C23" s="131"/>
      <c r="D23" s="131"/>
      <c r="E23" s="131"/>
      <c r="F23" s="30">
        <f>SUM(F13,F16,F21)</f>
        <v>0</v>
      </c>
      <c r="G23" s="30">
        <f>SUM(G13,G16,G21)</f>
        <v>0</v>
      </c>
      <c r="H23" s="30">
        <f>SUM(H13,H16,H21)</f>
        <v>0</v>
      </c>
    </row>
  </sheetData>
  <sheetProtection/>
  <mergeCells count="16">
    <mergeCell ref="A2:H2"/>
    <mergeCell ref="A3:H3"/>
    <mergeCell ref="A7:E7"/>
    <mergeCell ref="A11:E11"/>
    <mergeCell ref="A12:E12"/>
    <mergeCell ref="A13:E13"/>
    <mergeCell ref="A8:E8"/>
    <mergeCell ref="A9:E9"/>
    <mergeCell ref="A4:H4"/>
    <mergeCell ref="A23:E23"/>
    <mergeCell ref="A19:E19"/>
    <mergeCell ref="A21:E21"/>
    <mergeCell ref="A20:E20"/>
    <mergeCell ref="A16:E16"/>
    <mergeCell ref="A14:H14"/>
    <mergeCell ref="A17:H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Tajništvo</cp:lastModifiedBy>
  <cp:lastPrinted>2015-12-30T08:02:08Z</cp:lastPrinted>
  <dcterms:created xsi:type="dcterms:W3CDTF">2013-09-11T11:00:21Z</dcterms:created>
  <dcterms:modified xsi:type="dcterms:W3CDTF">2015-12-30T08:02:36Z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