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8" windowWidth="19020" windowHeight="11712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PRIHODA'!$A$1:$K$20</definedName>
  </definedNames>
  <calcPr calcId="124519"/>
</workbook>
</file>

<file path=xl/calcChain.xml><?xml version="1.0" encoding="utf-8"?>
<calcChain xmlns="http://schemas.openxmlformats.org/spreadsheetml/2006/main">
  <c r="C66" i="3"/>
  <c r="D58"/>
  <c r="D57" s="1"/>
  <c r="C61"/>
  <c r="D101"/>
  <c r="D100" s="1"/>
  <c r="C101"/>
  <c r="C100" s="1"/>
  <c r="C103"/>
  <c r="E66"/>
  <c r="D66"/>
  <c r="C93"/>
  <c r="G10" i="4"/>
  <c r="G13" s="1"/>
  <c r="G7"/>
  <c r="H22"/>
  <c r="G22"/>
  <c r="F22"/>
  <c r="H10"/>
  <c r="F10"/>
  <c r="F13" s="1"/>
  <c r="H7"/>
  <c r="F24" l="1"/>
  <c r="H13"/>
  <c r="H24" s="1"/>
  <c r="F6" i="1"/>
  <c r="F12" s="1"/>
  <c r="F22" s="1"/>
  <c r="C116" i="3"/>
  <c r="C115" s="1"/>
  <c r="C19"/>
  <c r="H15"/>
  <c r="H13"/>
  <c r="H10"/>
  <c r="D123"/>
  <c r="C123"/>
  <c r="L69"/>
  <c r="K69"/>
  <c r="G69"/>
  <c r="D38"/>
  <c r="H9" l="1"/>
  <c r="D99"/>
  <c r="D65" s="1"/>
  <c r="C105"/>
  <c r="C108"/>
  <c r="H8" l="1"/>
  <c r="H7" s="1"/>
  <c r="C99"/>
  <c r="G18"/>
  <c r="H6" l="1"/>
  <c r="D10" l="1"/>
  <c r="E10"/>
  <c r="F10"/>
  <c r="G10"/>
  <c r="I10"/>
  <c r="J10"/>
  <c r="K10"/>
  <c r="L10"/>
  <c r="D15"/>
  <c r="E15"/>
  <c r="F15"/>
  <c r="G15"/>
  <c r="I15"/>
  <c r="J15"/>
  <c r="K15"/>
  <c r="L15"/>
  <c r="C15"/>
  <c r="D46"/>
  <c r="E46"/>
  <c r="F46"/>
  <c r="G46"/>
  <c r="H46"/>
  <c r="I46"/>
  <c r="J46"/>
  <c r="K46"/>
  <c r="L46"/>
  <c r="D27"/>
  <c r="E27"/>
  <c r="F27"/>
  <c r="G27"/>
  <c r="H27"/>
  <c r="I27"/>
  <c r="J27"/>
  <c r="K27"/>
  <c r="L27"/>
  <c r="C27"/>
  <c r="C32"/>
  <c r="D32"/>
  <c r="E32"/>
  <c r="F32"/>
  <c r="G32"/>
  <c r="H32"/>
  <c r="I32"/>
  <c r="J32"/>
  <c r="K32"/>
  <c r="L32"/>
  <c r="E38"/>
  <c r="F38"/>
  <c r="G38"/>
  <c r="H38"/>
  <c r="I38"/>
  <c r="J38"/>
  <c r="K38"/>
  <c r="L38"/>
  <c r="C38"/>
  <c r="C46"/>
  <c r="D56"/>
  <c r="D24" l="1"/>
  <c r="D23" s="1"/>
  <c r="J24"/>
  <c r="J23" s="1"/>
  <c r="K26"/>
  <c r="F26"/>
  <c r="H26"/>
  <c r="J26"/>
  <c r="J25" s="1"/>
  <c r="L9"/>
  <c r="L8" s="1"/>
  <c r="I9"/>
  <c r="I8" s="1"/>
  <c r="L26"/>
  <c r="I26"/>
  <c r="F9"/>
  <c r="F8" s="1"/>
  <c r="J9"/>
  <c r="J8" s="1"/>
  <c r="K9"/>
  <c r="K8" s="1"/>
  <c r="D9"/>
  <c r="D8" s="1"/>
  <c r="D7" s="1"/>
  <c r="C26"/>
  <c r="C25" s="1"/>
  <c r="D26"/>
  <c r="E26"/>
  <c r="G26"/>
  <c r="F125"/>
  <c r="F124" s="1"/>
  <c r="F123" s="1"/>
  <c r="F120"/>
  <c r="F116"/>
  <c r="F96"/>
  <c r="F95" s="1"/>
  <c r="F94" s="1"/>
  <c r="F93" s="1"/>
  <c r="F90"/>
  <c r="F89" s="1"/>
  <c r="F88" s="1"/>
  <c r="F87" s="1"/>
  <c r="F52"/>
  <c r="F51" s="1"/>
  <c r="F25" s="1"/>
  <c r="L120"/>
  <c r="L116"/>
  <c r="L96"/>
  <c r="L95" s="1"/>
  <c r="L94" s="1"/>
  <c r="L93" s="1"/>
  <c r="L90"/>
  <c r="L89" s="1"/>
  <c r="L88" s="1"/>
  <c r="L87" s="1"/>
  <c r="L65" s="1"/>
  <c r="L68"/>
  <c r="L67" s="1"/>
  <c r="L52"/>
  <c r="L51" s="1"/>
  <c r="L24" s="1"/>
  <c r="L23" s="1"/>
  <c r="H18" i="2"/>
  <c r="G18"/>
  <c r="D112" i="3"/>
  <c r="C112"/>
  <c r="C90"/>
  <c r="C89" s="1"/>
  <c r="C88" s="1"/>
  <c r="C87" s="1"/>
  <c r="C65" s="1"/>
  <c r="C56"/>
  <c r="C13"/>
  <c r="C10"/>
  <c r="I18" i="2"/>
  <c r="J120" i="3"/>
  <c r="J116"/>
  <c r="J115" s="1"/>
  <c r="J114" s="1"/>
  <c r="K125"/>
  <c r="H125"/>
  <c r="H124" s="1"/>
  <c r="G125"/>
  <c r="G124" s="1"/>
  <c r="E125"/>
  <c r="E124" s="1"/>
  <c r="E123" s="1"/>
  <c r="K120"/>
  <c r="I120"/>
  <c r="H120"/>
  <c r="G120"/>
  <c r="E120"/>
  <c r="K116"/>
  <c r="K115" s="1"/>
  <c r="I116"/>
  <c r="I115" s="1"/>
  <c r="I114" s="1"/>
  <c r="H116"/>
  <c r="H115" s="1"/>
  <c r="H114" s="1"/>
  <c r="G116"/>
  <c r="G115" s="1"/>
  <c r="G114" s="1"/>
  <c r="E116"/>
  <c r="E115" s="1"/>
  <c r="K96"/>
  <c r="K95" s="1"/>
  <c r="K94" s="1"/>
  <c r="K93" s="1"/>
  <c r="J96"/>
  <c r="J95" s="1"/>
  <c r="J94" s="1"/>
  <c r="J93" s="1"/>
  <c r="I96"/>
  <c r="I95" s="1"/>
  <c r="I94" s="1"/>
  <c r="I93" s="1"/>
  <c r="H96"/>
  <c r="H95" s="1"/>
  <c r="H94" s="1"/>
  <c r="H93" s="1"/>
  <c r="G96"/>
  <c r="G95" s="1"/>
  <c r="G94" s="1"/>
  <c r="G93" s="1"/>
  <c r="E96"/>
  <c r="E95" s="1"/>
  <c r="E94" s="1"/>
  <c r="E93" s="1"/>
  <c r="K90"/>
  <c r="K89" s="1"/>
  <c r="K88" s="1"/>
  <c r="K87" s="1"/>
  <c r="K65" s="1"/>
  <c r="J90"/>
  <c r="J89" s="1"/>
  <c r="J88" s="1"/>
  <c r="J87" s="1"/>
  <c r="I90"/>
  <c r="I89" s="1"/>
  <c r="I88" s="1"/>
  <c r="I87" s="1"/>
  <c r="H90"/>
  <c r="H89" s="1"/>
  <c r="H88" s="1"/>
  <c r="H87" s="1"/>
  <c r="H65" s="1"/>
  <c r="G90"/>
  <c r="G89" s="1"/>
  <c r="G88" s="1"/>
  <c r="G87" s="1"/>
  <c r="G65" s="1"/>
  <c r="E90"/>
  <c r="E89" s="1"/>
  <c r="E88" s="1"/>
  <c r="E87" s="1"/>
  <c r="E13"/>
  <c r="E9" s="1"/>
  <c r="E8" s="1"/>
  <c r="G13"/>
  <c r="G9" s="1"/>
  <c r="E52"/>
  <c r="E51" s="1"/>
  <c r="E24" s="1"/>
  <c r="E23" s="1"/>
  <c r="G52"/>
  <c r="H52"/>
  <c r="H51" s="1"/>
  <c r="H24" s="1"/>
  <c r="H23" s="1"/>
  <c r="I52"/>
  <c r="I51" s="1"/>
  <c r="I24" s="1"/>
  <c r="I23" s="1"/>
  <c r="K52"/>
  <c r="K51" s="1"/>
  <c r="K24" s="1"/>
  <c r="K23" s="1"/>
  <c r="F18" i="2"/>
  <c r="K18"/>
  <c r="K68" i="3"/>
  <c r="K67" s="1"/>
  <c r="I67"/>
  <c r="G68"/>
  <c r="G67" s="1"/>
  <c r="E67"/>
  <c r="E65" l="1"/>
  <c r="J65"/>
  <c r="F65"/>
  <c r="I65"/>
  <c r="D5"/>
  <c r="F7"/>
  <c r="F6"/>
  <c r="L7"/>
  <c r="L6"/>
  <c r="J6"/>
  <c r="J7"/>
  <c r="I7"/>
  <c r="I6"/>
  <c r="K7"/>
  <c r="K6"/>
  <c r="E7"/>
  <c r="E6"/>
  <c r="F24"/>
  <c r="F23" s="1"/>
  <c r="K25"/>
  <c r="H25"/>
  <c r="L25"/>
  <c r="G8"/>
  <c r="I25"/>
  <c r="E25"/>
  <c r="D25"/>
  <c r="L115"/>
  <c r="L114" s="1"/>
  <c r="L113" s="1"/>
  <c r="F115"/>
  <c r="F114" s="1"/>
  <c r="F113" s="1"/>
  <c r="F112" s="1"/>
  <c r="C9"/>
  <c r="C8" s="1"/>
  <c r="C6" s="1"/>
  <c r="K123"/>
  <c r="E114"/>
  <c r="E113" s="1"/>
  <c r="K114"/>
  <c r="J113"/>
  <c r="J112" s="1"/>
  <c r="G113"/>
  <c r="I113"/>
  <c r="G123"/>
  <c r="G51"/>
  <c r="G24" s="1"/>
  <c r="G23" s="1"/>
  <c r="H123"/>
  <c r="H112" s="1"/>
  <c r="H5" l="1"/>
  <c r="J5"/>
  <c r="F5"/>
  <c r="G6"/>
  <c r="G7"/>
  <c r="G25"/>
  <c r="C24"/>
  <c r="C23" s="1"/>
  <c r="C5" s="1"/>
  <c r="E112"/>
  <c r="E5" s="1"/>
  <c r="G112"/>
  <c r="C7"/>
  <c r="K113"/>
  <c r="K112" s="1"/>
  <c r="K5" s="1"/>
  <c r="G5" l="1"/>
  <c r="D18" i="2"/>
  <c r="E18"/>
  <c r="C18"/>
  <c r="B18"/>
  <c r="B19" l="1"/>
  <c r="I112" i="3"/>
  <c r="I127"/>
  <c r="I126"/>
  <c r="I125"/>
  <c r="I124"/>
  <c r="I123"/>
</calcChain>
</file>

<file path=xl/sharedStrings.xml><?xml version="1.0" encoding="utf-8"?>
<sst xmlns="http://schemas.openxmlformats.org/spreadsheetml/2006/main" count="203" uniqueCount="137">
  <si>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</si>
  <si>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</si>
  <si>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</si>
  <si>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</si>
  <si>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</si>
  <si>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</si>
  <si>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</si>
  <si>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</si>
  <si>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</si>
  <si>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</si>
  <si>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</si>
  <si>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</si>
  <si>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</si>
  <si>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</si>
  <si>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</si>
  <si>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</si>
  <si>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</si>
  <si>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</si>
  <si>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</si>
  <si>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</si>
  <si>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</si>
  <si>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</si>
  <si>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</si>
  <si>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</si>
  <si>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</si>
  <si>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</si>
  <si>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</si>
  <si>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</si>
  <si>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</si>
  <si>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</si>
  <si>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</si>
  <si>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</si>
  <si>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</si>
  <si>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</si>
  <si>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</si>
  <si>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</si>
  <si>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</si>
  <si>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</si>
  <si>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</si>
  <si>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</si>
  <si>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</si>
  <si>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</si>
  <si>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</si>
  <si>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</si>
  <si>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</si>
  <si>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</si>
  <si>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</si>
  <si>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</si>
  <si>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</si>
  <si>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</si>
  <si>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</si>
  <si>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</si>
  <si>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</si>
  <si>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</si>
  <si>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</si>
  <si>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</si>
  <si>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</si>
  <si>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</si>
  <si>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</si>
  <si>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</si>
  <si>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</si>
  <si>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</si>
  <si>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</si>
  <si>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</si>
  <si>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</si>
  <si>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</si>
  <si>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</si>
  <si>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</si>
  <si>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</si>
  <si>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</si>
  <si>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</si>
  <si>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</si>
  <si>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</si>
  <si>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</si>
  <si>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</si>
  <si>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</si>
  <si>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</si>
  <si>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</si>
  <si>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</si>
  <si>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</si>
  <si>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</si>
  <si>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</si>
  <si>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</si>
  <si>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</si>
  <si>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</si>
  <si>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</si>
  <si>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</si>
  <si>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</si>
  <si>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</si>
  <si>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</si>
  <si>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</si>
  <si>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</si>
  <si>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</si>
  <si>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</si>
  <si>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</si>
  <si>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</si>
  <si>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</si>
  <si>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</si>
  <si>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</si>
  <si>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</si>
  <si>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</si>
  <si>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</si>
  <si>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Ostale intelektualne usluge</t>
  </si>
  <si>
    <t>Tekući projekt T100022</t>
  </si>
  <si>
    <t>PRIHODI OD PRODAJE NEFINANCIJSKE IMOVINE</t>
  </si>
  <si>
    <t>2018.</t>
  </si>
  <si>
    <t>Ukupno prihodi i primici za 2018.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</si>
  <si>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</si>
  <si>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</si>
  <si>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</si>
  <si>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</si>
  <si>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</si>
  <si>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</si>
  <si>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Naknade građanima i kućanstvima</t>
  </si>
  <si>
    <t>Ostale naknade iz proračuna u novcu</t>
  </si>
  <si>
    <t>Pomoći</t>
  </si>
  <si>
    <t>Naknade za rad predstavničkih i izvršnih tijela</t>
  </si>
  <si>
    <t xml:space="preserve">Dodatna ulaganja-projektna dokumentacija IZRADE RADIONICE </t>
  </si>
  <si>
    <t>Naknade građanima i kućanstvima iz EU sredstava - voće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</si>
  <si>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</si>
  <si>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</si>
  <si>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</si>
  <si>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</si>
  <si>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</si>
  <si>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</si>
  <si>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</si>
  <si>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Materijal i dijelovi za tekuće i invest. održav.</t>
  </si>
  <si>
    <t>PRIJEDLOG II. REBALANSA za 2018.</t>
  </si>
  <si>
    <t>Tekući projekt T100044</t>
  </si>
  <si>
    <t>FINANCIRANJE NABAVE UDŽBENIKA U SREDNJOJ ŠKOLI</t>
  </si>
  <si>
    <t>Naknade građanima i kućanstvima u naravi</t>
  </si>
  <si>
    <t>Školska shema 1-6/2018 (za voće)</t>
  </si>
  <si>
    <t xml:space="preserve"> II. REBALANS FINANCIJSKOG PLANA RASHODA  I IZDATAKA ZA 2018. </t>
  </si>
  <si>
    <t xml:space="preserve"> II. REBALANS FINANCIJSKOG PLANA PRIHODA I PRIMITAKA  </t>
  </si>
  <si>
    <r>
      <t xml:space="preserve"> II. REBALANS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2a </t>
    </r>
    <r>
      <rPr>
        <b/>
        <sz val="14"/>
        <color indexed="8"/>
        <rFont val="Arial"/>
        <family val="2"/>
        <charset val="238"/>
      </rPr>
      <t xml:space="preserve">  za 2018. </t>
    </r>
  </si>
  <si>
    <t xml:space="preserve"> II. REBALANS financijskog plana 
za 2018.</t>
  </si>
  <si>
    <t>Plan
za 2018.</t>
  </si>
</sst>
</file>

<file path=xl/styles.xml><?xml version="1.0" encoding="utf-8"?>
<styleSheet xmlns="http://schemas.openxmlformats.org/spreadsheetml/2006/main">
  <fonts count="4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30" fillId="4" borderId="25" applyNumberFormat="0" applyFont="0" applyAlignment="0" applyProtection="0"/>
    <xf numFmtId="0" fontId="32" fillId="16" borderId="26" applyNumberFormat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0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27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>
      <alignment horizontal="right"/>
    </xf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right" vertical="center"/>
    </xf>
    <xf numFmtId="0" fontId="27" fillId="21" borderId="2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21" fillId="0" borderId="12" xfId="37" applyNumberFormat="1" applyFont="1" applyBorder="1" applyAlignment="1">
      <alignment horizontal="center"/>
    </xf>
    <xf numFmtId="0" fontId="30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0" fontId="23" fillId="0" borderId="11" xfId="37" applyNumberFormat="1" applyFont="1" applyFill="1" applyBorder="1" applyAlignment="1" applyProtection="1">
      <alignment wrapText="1"/>
    </xf>
    <xf numFmtId="3" fontId="21" fillId="0" borderId="10" xfId="37" applyNumberFormat="1" applyFont="1" applyBorder="1" applyAlignment="1">
      <alignment horizontal="right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35" fillId="22" borderId="20" xfId="0" applyNumberFormat="1" applyFont="1" applyFill="1" applyBorder="1" applyAlignment="1" applyProtection="1">
      <alignment horizontal="center" vertical="center" wrapText="1"/>
    </xf>
    <xf numFmtId="0" fontId="35" fillId="20" borderId="16" xfId="0" applyNumberFormat="1" applyFont="1" applyFill="1" applyBorder="1" applyAlignment="1" applyProtection="1">
      <alignment horizontal="center" vertical="center" wrapText="1"/>
    </xf>
    <xf numFmtId="0" fontId="35" fillId="22" borderId="12" xfId="0" applyNumberFormat="1" applyFont="1" applyFill="1" applyBorder="1" applyAlignment="1" applyProtection="1">
      <alignment horizontal="center" vertical="center"/>
    </xf>
    <xf numFmtId="0" fontId="36" fillId="22" borderId="12" xfId="0" applyNumberFormat="1" applyFont="1" applyFill="1" applyBorder="1" applyAlignment="1" applyProtection="1">
      <alignment vertical="center" wrapText="1"/>
    </xf>
    <xf numFmtId="0" fontId="35" fillId="22" borderId="12" xfId="0" applyNumberFormat="1" applyFont="1" applyFill="1" applyBorder="1" applyAlignment="1" applyProtection="1">
      <alignment horizontal="right" vertical="center"/>
    </xf>
    <xf numFmtId="0" fontId="35" fillId="0" borderId="20" xfId="0" applyNumberFormat="1" applyFont="1" applyFill="1" applyBorder="1" applyAlignment="1" applyProtection="1">
      <alignment wrapText="1"/>
    </xf>
    <xf numFmtId="0" fontId="34" fillId="22" borderId="12" xfId="0" applyNumberFormat="1" applyFont="1" applyFill="1" applyBorder="1" applyAlignment="1" applyProtection="1">
      <alignment horizontal="right" vertical="center"/>
    </xf>
    <xf numFmtId="0" fontId="34" fillId="0" borderId="20" xfId="0" applyNumberFormat="1" applyFont="1" applyFill="1" applyBorder="1" applyAlignment="1" applyProtection="1">
      <alignment wrapText="1"/>
    </xf>
    <xf numFmtId="4" fontId="37" fillId="0" borderId="12" xfId="0" applyNumberFormat="1" applyFont="1" applyFill="1" applyBorder="1" applyAlignment="1" applyProtection="1"/>
    <xf numFmtId="4" fontId="37" fillId="22" borderId="12" xfId="0" applyNumberFormat="1" applyFont="1" applyFill="1" applyBorder="1" applyAlignment="1" applyProtection="1">
      <alignment horizontal="center" vertical="center" wrapText="1"/>
    </xf>
    <xf numFmtId="4" fontId="37" fillId="0" borderId="20" xfId="0" applyNumberFormat="1" applyFont="1" applyFill="1" applyBorder="1" applyAlignment="1" applyProtection="1"/>
    <xf numFmtId="4" fontId="37" fillId="22" borderId="12" xfId="0" applyNumberFormat="1" applyFont="1" applyFill="1" applyBorder="1" applyAlignment="1" applyProtection="1"/>
    <xf numFmtId="4" fontId="37" fillId="0" borderId="0" xfId="0" applyNumberFormat="1" applyFont="1" applyFill="1" applyBorder="1" applyAlignment="1" applyProtection="1"/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2" xfId="0" applyNumberFormat="1" applyFont="1" applyFill="1" applyBorder="1" applyAlignment="1" applyProtection="1">
      <alignment horizontal="right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4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21" fillId="0" borderId="12" xfId="37" applyNumberFormat="1" applyFont="1" applyFill="1" applyBorder="1" applyAlignment="1" applyProtection="1">
      <alignment wrapText="1"/>
    </xf>
    <xf numFmtId="3" fontId="21" fillId="0" borderId="12" xfId="37" applyNumberFormat="1" applyFont="1" applyBorder="1" applyAlignment="1"/>
    <xf numFmtId="3" fontId="21" fillId="0" borderId="12" xfId="37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41" fillId="18" borderId="12" xfId="0" applyNumberFormat="1" applyFont="1" applyFill="1" applyBorder="1" applyAlignment="1" applyProtection="1">
      <alignment horizontal="center" vertical="center" wrapText="1"/>
    </xf>
    <xf numFmtId="4" fontId="42" fillId="0" borderId="12" xfId="0" applyNumberFormat="1" applyFont="1" applyFill="1" applyBorder="1" applyAlignment="1" applyProtection="1"/>
    <xf numFmtId="0" fontId="42" fillId="22" borderId="12" xfId="0" applyNumberFormat="1" applyFont="1" applyFill="1" applyBorder="1" applyAlignment="1" applyProtection="1">
      <alignment horizontal="right" vertical="center"/>
    </xf>
    <xf numFmtId="0" fontId="42" fillId="0" borderId="12" xfId="0" applyNumberFormat="1" applyFont="1" applyFill="1" applyBorder="1" applyAlignment="1" applyProtection="1">
      <alignment wrapText="1"/>
    </xf>
    <xf numFmtId="4" fontId="43" fillId="20" borderId="12" xfId="0" applyNumberFormat="1" applyFont="1" applyFill="1" applyBorder="1" applyAlignment="1" applyProtection="1">
      <alignment horizontal="right" vertical="center" wrapText="1"/>
    </xf>
    <xf numFmtId="0" fontId="46" fillId="0" borderId="12" xfId="0" applyNumberFormat="1" applyFont="1" applyFill="1" applyBorder="1" applyAlignment="1" applyProtection="1">
      <alignment wrapText="1"/>
    </xf>
    <xf numFmtId="4" fontId="46" fillId="0" borderId="12" xfId="0" applyNumberFormat="1" applyFont="1" applyFill="1" applyBorder="1" applyAlignment="1" applyProtection="1"/>
    <xf numFmtId="4" fontId="46" fillId="22" borderId="12" xfId="0" applyNumberFormat="1" applyFont="1" applyFill="1" applyBorder="1" applyAlignment="1" applyProtection="1"/>
    <xf numFmtId="0" fontId="44" fillId="22" borderId="12" xfId="0" applyNumberFormat="1" applyFont="1" applyFill="1" applyBorder="1" applyAlignment="1" applyProtection="1">
      <alignment horizontal="center" vertical="center" wrapText="1"/>
    </xf>
    <xf numFmtId="4" fontId="45" fillId="22" borderId="12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15" fillId="22" borderId="12" xfId="0" applyNumberFormat="1" applyFont="1" applyFill="1" applyBorder="1" applyAlignment="1" applyProtection="1">
      <alignment horizontal="right" vertical="center"/>
    </xf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14" fillId="0" borderId="11" xfId="37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/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wrapText="1"/>
    </xf>
    <xf numFmtId="0" fontId="24" fillId="23" borderId="10" xfId="0" quotePrefix="1" applyNumberFormat="1" applyFont="1" applyFill="1" applyBorder="1" applyAlignment="1" applyProtection="1">
      <alignment horizontal="left" wrapText="1"/>
    </xf>
    <xf numFmtId="0" fontId="25" fillId="23" borderId="11" xfId="0" applyNumberFormat="1" applyFont="1" applyFill="1" applyBorder="1" applyAlignment="1" applyProtection="1">
      <alignment wrapText="1"/>
    </xf>
    <xf numFmtId="0" fontId="24" fillId="0" borderId="10" xfId="0" quotePrefix="1" applyNumberFormat="1" applyFont="1" applyFill="1" applyBorder="1" applyAlignment="1" applyProtection="1">
      <alignment horizontal="left"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4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0" fontId="24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>
      <alignment wrapText="1"/>
    </xf>
    <xf numFmtId="0" fontId="24" fillId="0" borderId="10" xfId="0" quotePrefix="1" applyFont="1" applyBorder="1" applyAlignment="1">
      <alignment horizontal="left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J15" sqref="J15"/>
    </sheetView>
  </sheetViews>
  <sheetFormatPr defaultColWidth="11.44140625" defaultRowHeight="13.2"/>
  <cols>
    <col min="1" max="2" width="4.33203125" style="3" customWidth="1"/>
    <col min="3" max="3" width="5.5546875" style="3" customWidth="1"/>
    <col min="4" max="4" width="5.33203125" style="14" customWidth="1"/>
    <col min="5" max="5" width="43.109375" style="3" customWidth="1"/>
    <col min="6" max="6" width="25.88671875" style="3" customWidth="1"/>
    <col min="7" max="16384" width="11.44140625" style="3"/>
  </cols>
  <sheetData>
    <row r="1" spans="1:6" s="12" customFormat="1" ht="70.5" customHeight="1">
      <c r="A1" s="168" t="s">
        <v>134</v>
      </c>
      <c r="B1" s="168"/>
      <c r="C1" s="168"/>
      <c r="D1" s="168"/>
      <c r="E1" s="168"/>
      <c r="F1" s="168"/>
    </row>
    <row r="2" spans="1:6" s="12" customFormat="1" ht="38.25" customHeight="1">
      <c r="A2" s="168" t="s">
        <v>28</v>
      </c>
      <c r="B2" s="168"/>
      <c r="C2" s="168"/>
      <c r="D2" s="168"/>
      <c r="E2" s="168"/>
      <c r="F2" s="168"/>
    </row>
    <row r="3" spans="1:6" s="12" customFormat="1" ht="22.5" customHeight="1">
      <c r="A3" s="168"/>
      <c r="B3" s="168"/>
      <c r="C3" s="168"/>
      <c r="D3" s="168"/>
      <c r="E3" s="168"/>
      <c r="F3" s="168"/>
    </row>
    <row r="4" spans="1:6" s="12" customFormat="1" ht="2.25" customHeight="1">
      <c r="A4" s="92"/>
      <c r="B4" s="93"/>
      <c r="C4" s="93"/>
      <c r="D4" s="93"/>
      <c r="E4" s="93"/>
      <c r="F4" s="91"/>
    </row>
    <row r="5" spans="1:6" ht="65.25" customHeight="1">
      <c r="A5" s="94"/>
      <c r="B5" s="95"/>
      <c r="C5" s="95"/>
      <c r="D5" s="96"/>
      <c r="E5" s="97"/>
      <c r="F5" s="98" t="s">
        <v>135</v>
      </c>
    </row>
    <row r="6" spans="1:6" ht="25.5" customHeight="1">
      <c r="A6" s="166" t="s">
        <v>29</v>
      </c>
      <c r="B6" s="165"/>
      <c r="C6" s="165"/>
      <c r="D6" s="165"/>
      <c r="E6" s="167"/>
      <c r="F6" s="148">
        <f>F7+F8</f>
        <v>6808474.2800000003</v>
      </c>
    </row>
    <row r="7" spans="1:6" ht="18" customHeight="1">
      <c r="A7" s="166" t="s">
        <v>0</v>
      </c>
      <c r="B7" s="165"/>
      <c r="C7" s="165"/>
      <c r="D7" s="165"/>
      <c r="E7" s="167"/>
      <c r="F7" s="149">
        <v>6808474.2800000003</v>
      </c>
    </row>
    <row r="8" spans="1:6" ht="18" customHeight="1">
      <c r="A8" s="169" t="s">
        <v>104</v>
      </c>
      <c r="B8" s="167"/>
      <c r="C8" s="167"/>
      <c r="D8" s="167"/>
      <c r="E8" s="167"/>
      <c r="F8" s="149">
        <v>0</v>
      </c>
    </row>
    <row r="9" spans="1:6" ht="15.6">
      <c r="A9" s="107" t="s">
        <v>30</v>
      </c>
      <c r="B9" s="99"/>
      <c r="C9" s="99"/>
      <c r="D9" s="99"/>
      <c r="E9" s="99"/>
      <c r="F9" s="148">
        <v>6808474.2800000003</v>
      </c>
    </row>
    <row r="10" spans="1:6" ht="15.75" customHeight="1">
      <c r="A10" s="164" t="s">
        <v>1</v>
      </c>
      <c r="B10" s="165"/>
      <c r="C10" s="165"/>
      <c r="D10" s="165"/>
      <c r="E10" s="170"/>
      <c r="F10" s="149">
        <v>6544835</v>
      </c>
    </row>
    <row r="11" spans="1:6" ht="15.75" customHeight="1">
      <c r="A11" s="169" t="s">
        <v>2</v>
      </c>
      <c r="B11" s="167"/>
      <c r="C11" s="167"/>
      <c r="D11" s="167"/>
      <c r="E11" s="167"/>
      <c r="F11" s="149">
        <v>263638.86</v>
      </c>
    </row>
    <row r="12" spans="1:6" ht="15.75" customHeight="1">
      <c r="A12" s="164" t="s">
        <v>3</v>
      </c>
      <c r="B12" s="165"/>
      <c r="C12" s="165"/>
      <c r="D12" s="165"/>
      <c r="E12" s="165"/>
      <c r="F12" s="150">
        <f>SUM(F6-F9)</f>
        <v>0</v>
      </c>
    </row>
    <row r="13" spans="1:6" ht="15.75" customHeight="1">
      <c r="A13" s="168"/>
      <c r="B13" s="171"/>
      <c r="C13" s="171"/>
      <c r="D13" s="171"/>
      <c r="E13" s="171"/>
      <c r="F13" s="172"/>
    </row>
    <row r="14" spans="1:6" ht="27">
      <c r="A14" s="94"/>
      <c r="B14" s="95"/>
      <c r="C14" s="95"/>
      <c r="D14" s="96"/>
      <c r="E14" s="97"/>
      <c r="F14" s="98" t="s">
        <v>136</v>
      </c>
    </row>
    <row r="15" spans="1:6" ht="45" customHeight="1">
      <c r="A15" s="173" t="s">
        <v>4</v>
      </c>
      <c r="B15" s="174"/>
      <c r="C15" s="174"/>
      <c r="D15" s="174"/>
      <c r="E15" s="175"/>
      <c r="F15" s="102">
        <v>10000</v>
      </c>
    </row>
    <row r="16" spans="1:6" ht="15.75" customHeight="1">
      <c r="A16" s="176"/>
      <c r="B16" s="171"/>
      <c r="C16" s="171"/>
      <c r="D16" s="171"/>
      <c r="E16" s="171"/>
      <c r="F16" s="172"/>
    </row>
    <row r="17" spans="1:6" ht="38.25" customHeight="1">
      <c r="A17" s="94"/>
      <c r="B17" s="95"/>
      <c r="C17" s="95"/>
      <c r="D17" s="96"/>
      <c r="E17" s="97"/>
      <c r="F17" s="98" t="s">
        <v>136</v>
      </c>
    </row>
    <row r="18" spans="1:6" ht="45" customHeight="1">
      <c r="A18" s="166" t="s">
        <v>5</v>
      </c>
      <c r="B18" s="165"/>
      <c r="C18" s="165"/>
      <c r="D18" s="165"/>
      <c r="E18" s="165"/>
      <c r="F18" s="100">
        <v>0</v>
      </c>
    </row>
    <row r="19" spans="1:6" ht="15.75" customHeight="1">
      <c r="A19" s="166" t="s">
        <v>6</v>
      </c>
      <c r="B19" s="165"/>
      <c r="C19" s="165"/>
      <c r="D19" s="165"/>
      <c r="E19" s="165"/>
      <c r="F19" s="100">
        <v>0</v>
      </c>
    </row>
    <row r="20" spans="1:6" ht="15.75" customHeight="1">
      <c r="A20" s="164" t="s">
        <v>7</v>
      </c>
      <c r="B20" s="165"/>
      <c r="C20" s="165"/>
      <c r="D20" s="165"/>
      <c r="E20" s="165"/>
      <c r="F20" s="100">
        <v>0</v>
      </c>
    </row>
    <row r="21" spans="1:6" ht="15.75" customHeight="1">
      <c r="A21" s="103"/>
      <c r="B21" s="104"/>
      <c r="C21" s="101"/>
      <c r="D21" s="105"/>
      <c r="E21" s="104"/>
      <c r="F21" s="106"/>
    </row>
    <row r="22" spans="1:6" ht="15.75" customHeight="1">
      <c r="A22" s="164" t="s">
        <v>8</v>
      </c>
      <c r="B22" s="165"/>
      <c r="C22" s="165"/>
      <c r="D22" s="165"/>
      <c r="E22" s="165"/>
      <c r="F22" s="100">
        <f>SUM(F12,F15,F20)</f>
        <v>10000</v>
      </c>
    </row>
    <row r="23" spans="1:6" ht="15.75" customHeight="1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</sheetData>
  <mergeCells count="16">
    <mergeCell ref="A13:F13"/>
    <mergeCell ref="A22:E22"/>
    <mergeCell ref="A18:E18"/>
    <mergeCell ref="A19:E19"/>
    <mergeCell ref="A20:E20"/>
    <mergeCell ref="A15:E15"/>
    <mergeCell ref="A16:F16"/>
    <mergeCell ref="A12:E12"/>
    <mergeCell ref="A7:E7"/>
    <mergeCell ref="A1:F1"/>
    <mergeCell ref="A2:F2"/>
    <mergeCell ref="A3:F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1"/>
    </sheetView>
  </sheetViews>
  <sheetFormatPr defaultColWidth="11.44140625" defaultRowHeight="13.2"/>
  <cols>
    <col min="1" max="1" width="17" style="11" customWidth="1"/>
    <col min="2" max="2" width="17.5546875" style="11" customWidth="1"/>
    <col min="3" max="3" width="13.6640625" style="11" customWidth="1"/>
    <col min="4" max="4" width="11.88671875" style="13" customWidth="1"/>
    <col min="5" max="5" width="14.109375" style="3" customWidth="1"/>
    <col min="6" max="6" width="12.109375" style="3" customWidth="1"/>
    <col min="7" max="7" width="14.109375" style="80" customWidth="1"/>
    <col min="8" max="8" width="13" style="80" customWidth="1"/>
    <col min="9" max="9" width="12.109375" style="3" customWidth="1"/>
    <col min="10" max="10" width="15" style="89" customWidth="1"/>
    <col min="11" max="11" width="11.5546875" style="3" customWidth="1"/>
    <col min="12" max="12" width="7.88671875" style="3" customWidth="1"/>
    <col min="13" max="13" width="14.33203125" style="3" customWidth="1"/>
    <col min="14" max="14" width="7.88671875" style="3" customWidth="1"/>
    <col min="15" max="16384" width="11.44140625" style="3"/>
  </cols>
  <sheetData>
    <row r="1" spans="1:11" ht="24" customHeight="1">
      <c r="A1" s="177" t="s">
        <v>133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s="1" customFormat="1" ht="13.8" thickBot="1">
      <c r="A2" s="6"/>
      <c r="K2" s="7" t="s">
        <v>9</v>
      </c>
    </row>
    <row r="3" spans="1:11" s="1" customFormat="1" ht="27" thickBot="1">
      <c r="A3" s="18" t="s">
        <v>10</v>
      </c>
      <c r="B3" s="181" t="s">
        <v>105</v>
      </c>
      <c r="C3" s="182"/>
      <c r="D3" s="182"/>
      <c r="E3" s="182"/>
      <c r="F3" s="182"/>
      <c r="G3" s="182"/>
      <c r="H3" s="182"/>
      <c r="I3" s="182"/>
      <c r="J3" s="182"/>
      <c r="K3" s="183"/>
    </row>
    <row r="4" spans="1:11" s="1" customFormat="1" ht="53.4" thickBot="1">
      <c r="A4" s="19" t="s">
        <v>11</v>
      </c>
      <c r="B4" s="37" t="s">
        <v>96</v>
      </c>
      <c r="C4" s="37" t="s">
        <v>12</v>
      </c>
      <c r="D4" s="37" t="s">
        <v>95</v>
      </c>
      <c r="E4" s="37" t="s">
        <v>13</v>
      </c>
      <c r="F4" s="37" t="s">
        <v>92</v>
      </c>
      <c r="G4" s="37" t="s">
        <v>93</v>
      </c>
      <c r="H4" s="37" t="s">
        <v>115</v>
      </c>
      <c r="I4" s="37" t="s">
        <v>84</v>
      </c>
      <c r="J4" s="37" t="s">
        <v>14</v>
      </c>
      <c r="K4" s="37" t="s">
        <v>15</v>
      </c>
    </row>
    <row r="5" spans="1:11" s="1" customFormat="1" ht="20.25" customHeight="1">
      <c r="A5" s="8" t="s">
        <v>107</v>
      </c>
      <c r="C5" s="23"/>
      <c r="D5" s="24"/>
      <c r="E5" s="25"/>
      <c r="F5" s="26">
        <v>5451000</v>
      </c>
      <c r="G5" s="83"/>
      <c r="H5" s="83"/>
      <c r="I5" s="27"/>
      <c r="J5" s="27"/>
      <c r="K5" s="28"/>
    </row>
    <row r="6" spans="1:11" s="1" customFormat="1">
      <c r="A6" s="8" t="s">
        <v>125</v>
      </c>
      <c r="B6" s="29"/>
      <c r="C6" s="23"/>
      <c r="D6" s="23"/>
      <c r="E6" s="23"/>
      <c r="F6" s="83"/>
      <c r="G6" s="83">
        <v>170000</v>
      </c>
      <c r="H6" s="30"/>
      <c r="I6" s="27"/>
      <c r="J6" s="27"/>
      <c r="K6" s="28"/>
    </row>
    <row r="7" spans="1:11" s="1" customFormat="1">
      <c r="A7" s="8">
        <v>6413</v>
      </c>
      <c r="B7" s="22"/>
      <c r="C7" s="23"/>
      <c r="D7" s="24"/>
      <c r="E7" s="25">
        <v>7</v>
      </c>
      <c r="F7" s="26"/>
      <c r="G7" s="83"/>
      <c r="H7" s="83"/>
      <c r="I7" s="27"/>
      <c r="J7" s="27"/>
      <c r="K7" s="28"/>
    </row>
    <row r="8" spans="1:11" s="1" customFormat="1">
      <c r="A8" s="8">
        <v>6614</v>
      </c>
      <c r="B8" s="29"/>
      <c r="C8" s="23"/>
      <c r="D8" s="23">
        <v>10000</v>
      </c>
      <c r="E8" s="25"/>
      <c r="F8" s="23"/>
      <c r="G8" s="30"/>
      <c r="H8" s="30"/>
      <c r="I8" s="30"/>
      <c r="J8" s="30"/>
      <c r="K8" s="31"/>
    </row>
    <row r="9" spans="1:11" s="1" customFormat="1">
      <c r="A9" s="8" t="s">
        <v>108</v>
      </c>
      <c r="B9" s="29"/>
      <c r="C9" s="23">
        <v>19800</v>
      </c>
      <c r="D9" s="23"/>
      <c r="E9" s="23"/>
      <c r="F9" s="23"/>
      <c r="G9" s="30"/>
      <c r="H9" s="30"/>
      <c r="I9" s="30"/>
      <c r="J9" s="30"/>
      <c r="K9" s="31"/>
    </row>
    <row r="10" spans="1:11" s="1" customFormat="1">
      <c r="A10" s="8">
        <v>6526</v>
      </c>
      <c r="B10" s="29"/>
      <c r="C10" s="23"/>
      <c r="D10" s="23"/>
      <c r="E10" s="25">
        <v>54000</v>
      </c>
      <c r="F10" s="23"/>
      <c r="G10" s="30"/>
      <c r="H10" s="30"/>
      <c r="I10" s="30"/>
      <c r="J10" s="30"/>
      <c r="K10" s="31"/>
    </row>
    <row r="11" spans="1:11" s="1" customFormat="1">
      <c r="A11" s="8">
        <v>6631</v>
      </c>
      <c r="B11" s="29"/>
      <c r="C11" s="23"/>
      <c r="D11" s="23"/>
      <c r="E11" s="23"/>
      <c r="F11" s="23"/>
      <c r="G11" s="30"/>
      <c r="H11" s="30"/>
      <c r="I11" s="83">
        <v>15000</v>
      </c>
      <c r="J11" s="30"/>
      <c r="K11" s="31"/>
    </row>
    <row r="12" spans="1:11" s="1" customFormat="1">
      <c r="A12" s="8" t="s">
        <v>109</v>
      </c>
      <c r="B12" s="29">
        <v>1078667.28</v>
      </c>
      <c r="C12" s="23"/>
      <c r="D12" s="23"/>
      <c r="E12" s="23"/>
      <c r="F12" s="23"/>
      <c r="G12" s="30"/>
      <c r="H12" s="30"/>
      <c r="I12" s="30"/>
      <c r="J12" s="30"/>
      <c r="K12" s="31"/>
    </row>
    <row r="13" spans="1:11" s="1" customFormat="1">
      <c r="A13" s="8">
        <v>683</v>
      </c>
      <c r="B13" s="29"/>
      <c r="C13" s="23"/>
      <c r="D13" s="23"/>
      <c r="E13" s="23"/>
      <c r="F13" s="23"/>
      <c r="G13" s="30"/>
      <c r="H13" s="30"/>
      <c r="I13" s="30"/>
      <c r="J13" s="30"/>
      <c r="K13" s="31"/>
    </row>
    <row r="14" spans="1:11" s="1" customFormat="1">
      <c r="A14" s="8">
        <v>721</v>
      </c>
      <c r="B14" s="29"/>
      <c r="C14" s="23"/>
      <c r="D14" s="23"/>
      <c r="E14" s="23"/>
      <c r="F14" s="23"/>
      <c r="G14" s="30"/>
      <c r="H14" s="30"/>
      <c r="I14" s="30"/>
      <c r="J14" s="30"/>
      <c r="K14" s="31"/>
    </row>
    <row r="15" spans="1:11" s="1" customFormat="1">
      <c r="A15" s="8"/>
      <c r="B15" s="29"/>
      <c r="C15" s="23"/>
      <c r="D15" s="23"/>
      <c r="E15" s="23"/>
      <c r="F15" s="23"/>
      <c r="G15" s="30"/>
      <c r="H15" s="30"/>
      <c r="I15" s="30"/>
      <c r="J15" s="30"/>
      <c r="K15" s="31"/>
    </row>
    <row r="16" spans="1:11" s="1" customFormat="1">
      <c r="A16" s="9" t="s">
        <v>120</v>
      </c>
      <c r="B16" s="29"/>
      <c r="C16" s="126">
        <v>10000</v>
      </c>
      <c r="D16" s="23"/>
      <c r="E16" s="23"/>
      <c r="F16" s="23"/>
      <c r="G16" s="30"/>
      <c r="H16" s="30"/>
      <c r="I16" s="30"/>
      <c r="J16" s="30"/>
      <c r="K16" s="31"/>
    </row>
    <row r="17" spans="1:11" s="1" customFormat="1" ht="13.8" thickBot="1">
      <c r="A17" s="9"/>
      <c r="B17" s="29"/>
      <c r="C17" s="126"/>
      <c r="D17" s="23"/>
      <c r="E17" s="23"/>
      <c r="F17" s="23"/>
      <c r="G17" s="30"/>
      <c r="H17" s="30"/>
      <c r="I17" s="30"/>
      <c r="J17" s="30"/>
      <c r="K17" s="31"/>
    </row>
    <row r="18" spans="1:11" s="1" customFormat="1" ht="30" customHeight="1" thickBot="1">
      <c r="A18" s="10" t="s">
        <v>16</v>
      </c>
      <c r="B18" s="32">
        <f>SUM(B6:B17)</f>
        <v>1078667.28</v>
      </c>
      <c r="C18" s="32">
        <f t="shared" ref="C18:K18" si="0">SUM(C5:C17)</f>
        <v>29800</v>
      </c>
      <c r="D18" s="32">
        <f t="shared" si="0"/>
        <v>10000</v>
      </c>
      <c r="E18" s="32">
        <f t="shared" si="0"/>
        <v>54007</v>
      </c>
      <c r="F18" s="32">
        <f t="shared" si="0"/>
        <v>5451000</v>
      </c>
      <c r="G18" s="32">
        <f>SUM(G5:G17)</f>
        <v>170000</v>
      </c>
      <c r="H18" s="32">
        <f>SUM(H5:H17)</f>
        <v>0</v>
      </c>
      <c r="I18" s="32">
        <f t="shared" si="0"/>
        <v>15000</v>
      </c>
      <c r="J18" s="32">
        <v>0</v>
      </c>
      <c r="K18" s="33">
        <f t="shared" si="0"/>
        <v>0</v>
      </c>
    </row>
    <row r="19" spans="1:11" s="1" customFormat="1" ht="32.25" customHeight="1" thickBot="1">
      <c r="A19" s="10" t="s">
        <v>106</v>
      </c>
      <c r="B19" s="178">
        <f>SUM(B18:K18)</f>
        <v>6808474.2800000003</v>
      </c>
      <c r="C19" s="179"/>
      <c r="D19" s="179"/>
      <c r="E19" s="179"/>
      <c r="F19" s="179"/>
      <c r="G19" s="179"/>
      <c r="H19" s="179"/>
      <c r="I19" s="179"/>
      <c r="J19" s="179"/>
      <c r="K19" s="180"/>
    </row>
    <row r="20" spans="1:11" s="1" customFormat="1" ht="27.75" customHeight="1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>
      <c r="A21" s="3"/>
      <c r="B21" s="3"/>
      <c r="C21" s="3"/>
      <c r="D21" s="3"/>
      <c r="G21" s="3"/>
      <c r="H21" s="3"/>
    </row>
  </sheetData>
  <mergeCells count="3">
    <mergeCell ref="A1:K1"/>
    <mergeCell ref="B19:K19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63"/>
  <sheetViews>
    <sheetView tabSelected="1" topLeftCell="A103" workbookViewId="0">
      <selection activeCell="A2" sqref="A2:M2"/>
    </sheetView>
  </sheetViews>
  <sheetFormatPr defaultColWidth="11.44140625" defaultRowHeight="13.2"/>
  <cols>
    <col min="1" max="1" width="15.5546875" style="16" customWidth="1"/>
    <col min="2" max="2" width="38.109375" style="17" customWidth="1"/>
    <col min="3" max="3" width="15.33203125" style="2" customWidth="1"/>
    <col min="4" max="4" width="13.109375" style="2" customWidth="1"/>
    <col min="5" max="5" width="10" style="2" customWidth="1"/>
    <col min="6" max="6" width="11.44140625" style="2" customWidth="1"/>
    <col min="7" max="7" width="10.33203125" style="2" customWidth="1"/>
    <col min="8" max="8" width="12.44140625" style="2" customWidth="1"/>
    <col min="9" max="9" width="12.33203125" style="2" customWidth="1"/>
    <col min="10" max="10" width="9.6640625" style="2" customWidth="1"/>
    <col min="11" max="11" width="12.109375" style="2" customWidth="1"/>
    <col min="12" max="12" width="12.5546875" style="2" customWidth="1"/>
    <col min="13" max="14" width="15.6640625" style="2" customWidth="1"/>
    <col min="15" max="15" width="14.5546875" style="2" customWidth="1"/>
    <col min="16" max="16384" width="11.44140625" style="3"/>
  </cols>
  <sheetData>
    <row r="2" spans="1:15" ht="24" customHeight="1">
      <c r="A2" s="184" t="s">
        <v>132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3"/>
      <c r="O2" s="3"/>
    </row>
    <row r="3" spans="1:15" s="4" customFormat="1" ht="61.2">
      <c r="A3" s="36" t="s">
        <v>17</v>
      </c>
      <c r="B3" s="37" t="s">
        <v>18</v>
      </c>
      <c r="C3" s="38" t="s">
        <v>127</v>
      </c>
      <c r="D3" s="37" t="s">
        <v>96</v>
      </c>
      <c r="E3" s="37" t="s">
        <v>12</v>
      </c>
      <c r="F3" s="37" t="s">
        <v>95</v>
      </c>
      <c r="G3" s="37" t="s">
        <v>13</v>
      </c>
      <c r="H3" s="37" t="s">
        <v>92</v>
      </c>
      <c r="I3" s="152" t="s">
        <v>93</v>
      </c>
      <c r="J3" s="37" t="s">
        <v>84</v>
      </c>
      <c r="K3" s="37" t="s">
        <v>14</v>
      </c>
      <c r="L3" s="37" t="s">
        <v>15</v>
      </c>
    </row>
    <row r="4" spans="1:15" s="4" customFormat="1">
      <c r="A4" s="39"/>
      <c r="B4" s="37"/>
      <c r="C4" s="79"/>
      <c r="D4" s="79"/>
      <c r="E4" s="79"/>
      <c r="F4" s="79"/>
      <c r="G4" s="79"/>
      <c r="H4" s="79"/>
      <c r="I4" s="79"/>
      <c r="J4" s="79"/>
      <c r="K4" s="79"/>
      <c r="L4" s="82"/>
    </row>
    <row r="5" spans="1:15" s="4" customFormat="1" ht="49.5" customHeight="1">
      <c r="A5" s="40">
        <v>3</v>
      </c>
      <c r="B5" s="41" t="s">
        <v>77</v>
      </c>
      <c r="C5" s="122">
        <f t="shared" ref="C5:H5" si="0">SUM(C6+C23+C65+C112)</f>
        <v>6808474.2800000003</v>
      </c>
      <c r="D5" s="122">
        <f t="shared" si="0"/>
        <v>1078667.28</v>
      </c>
      <c r="E5" s="122">
        <f t="shared" si="0"/>
        <v>29800</v>
      </c>
      <c r="F5" s="122">
        <f t="shared" si="0"/>
        <v>10000</v>
      </c>
      <c r="G5" s="122">
        <f t="shared" si="0"/>
        <v>54007</v>
      </c>
      <c r="H5" s="122">
        <f t="shared" si="0"/>
        <v>5451000</v>
      </c>
      <c r="I5" s="156">
        <v>170000</v>
      </c>
      <c r="J5" s="122">
        <f>SUM(J6+J23+J65+J112)</f>
        <v>15000</v>
      </c>
      <c r="K5" s="122">
        <f>SUM(K6+K23+K65+K112)</f>
        <v>0</v>
      </c>
      <c r="L5" s="122">
        <v>0</v>
      </c>
      <c r="N5" s="21"/>
    </row>
    <row r="6" spans="1:15" s="4" customFormat="1" ht="25.5" customHeight="1">
      <c r="A6" s="42" t="s">
        <v>58</v>
      </c>
      <c r="B6" s="42" t="s">
        <v>59</v>
      </c>
      <c r="C6" s="121">
        <f>C8</f>
        <v>5451000</v>
      </c>
      <c r="D6" s="121">
        <v>0</v>
      </c>
      <c r="E6" s="121">
        <f t="shared" ref="E6:K6" si="1">E8</f>
        <v>0</v>
      </c>
      <c r="F6" s="121">
        <f t="shared" ref="F6" si="2">F8</f>
        <v>0</v>
      </c>
      <c r="G6" s="121">
        <f t="shared" si="1"/>
        <v>0</v>
      </c>
      <c r="H6" s="121">
        <f t="shared" si="1"/>
        <v>5451000</v>
      </c>
      <c r="I6" s="121">
        <f t="shared" si="1"/>
        <v>0</v>
      </c>
      <c r="J6" s="121">
        <f>J8</f>
        <v>0</v>
      </c>
      <c r="K6" s="121">
        <f t="shared" si="1"/>
        <v>0</v>
      </c>
      <c r="L6" s="121">
        <f t="shared" ref="L6" si="3">L8</f>
        <v>0</v>
      </c>
      <c r="N6" s="21"/>
    </row>
    <row r="7" spans="1:15" s="4" customFormat="1" ht="32.25" customHeight="1">
      <c r="A7" s="43" t="s">
        <v>57</v>
      </c>
      <c r="B7" s="44" t="s">
        <v>55</v>
      </c>
      <c r="C7" s="122">
        <f t="shared" ref="C7:L7" si="4">C8</f>
        <v>5451000</v>
      </c>
      <c r="D7" s="122">
        <f t="shared" si="4"/>
        <v>0</v>
      </c>
      <c r="E7" s="122">
        <f t="shared" si="4"/>
        <v>0</v>
      </c>
      <c r="F7" s="122">
        <f t="shared" si="4"/>
        <v>0</v>
      </c>
      <c r="G7" s="122">
        <f t="shared" si="4"/>
        <v>0</v>
      </c>
      <c r="H7" s="122">
        <f t="shared" si="4"/>
        <v>5451000</v>
      </c>
      <c r="I7" s="122">
        <f t="shared" si="4"/>
        <v>0</v>
      </c>
      <c r="J7" s="122">
        <f t="shared" si="4"/>
        <v>0</v>
      </c>
      <c r="K7" s="122">
        <f t="shared" si="4"/>
        <v>0</v>
      </c>
      <c r="L7" s="122">
        <f t="shared" si="4"/>
        <v>0</v>
      </c>
      <c r="N7" s="21"/>
    </row>
    <row r="8" spans="1:15" ht="21" customHeight="1">
      <c r="A8" s="45">
        <v>3</v>
      </c>
      <c r="B8" s="78" t="s">
        <v>19</v>
      </c>
      <c r="C8" s="47">
        <f>C9+C18</f>
        <v>5451000</v>
      </c>
      <c r="D8" s="47">
        <f t="shared" ref="D8:L8" si="5">D9+D18</f>
        <v>0</v>
      </c>
      <c r="E8" s="47">
        <f t="shared" si="5"/>
        <v>0</v>
      </c>
      <c r="F8" s="47">
        <f t="shared" si="5"/>
        <v>0</v>
      </c>
      <c r="G8" s="47">
        <f t="shared" si="5"/>
        <v>0</v>
      </c>
      <c r="H8" s="47">
        <f>SUM(H9+H18)</f>
        <v>5451000</v>
      </c>
      <c r="I8" s="47">
        <f t="shared" si="5"/>
        <v>0</v>
      </c>
      <c r="J8" s="47">
        <f t="shared" si="5"/>
        <v>0</v>
      </c>
      <c r="K8" s="47">
        <f t="shared" si="5"/>
        <v>0</v>
      </c>
      <c r="L8" s="47">
        <f t="shared" si="5"/>
        <v>0</v>
      </c>
      <c r="M8" s="3"/>
      <c r="N8" s="21"/>
      <c r="O8" s="3"/>
    </row>
    <row r="9" spans="1:15" s="4" customFormat="1">
      <c r="A9" s="45">
        <v>31</v>
      </c>
      <c r="B9" s="48" t="s">
        <v>20</v>
      </c>
      <c r="C9" s="35">
        <f>C10+C13+C15</f>
        <v>5426000</v>
      </c>
      <c r="D9" s="35">
        <f t="shared" ref="D9:L9" si="6">D10+D13+D15</f>
        <v>0</v>
      </c>
      <c r="E9" s="35">
        <f t="shared" si="6"/>
        <v>0</v>
      </c>
      <c r="F9" s="35">
        <f t="shared" si="6"/>
        <v>0</v>
      </c>
      <c r="G9" s="35">
        <f t="shared" si="6"/>
        <v>0</v>
      </c>
      <c r="H9" s="35">
        <f>H10+H13+H15</f>
        <v>5426000</v>
      </c>
      <c r="I9" s="35">
        <f t="shared" si="6"/>
        <v>0</v>
      </c>
      <c r="J9" s="35">
        <f t="shared" si="6"/>
        <v>0</v>
      </c>
      <c r="K9" s="35">
        <f t="shared" si="6"/>
        <v>0</v>
      </c>
      <c r="L9" s="35">
        <f t="shared" si="6"/>
        <v>0</v>
      </c>
      <c r="N9" s="21"/>
    </row>
    <row r="10" spans="1:15" ht="13.5" customHeight="1">
      <c r="A10" s="45">
        <v>311</v>
      </c>
      <c r="B10" s="48" t="s">
        <v>32</v>
      </c>
      <c r="C10" s="35">
        <f>C11+C12</f>
        <v>4450000</v>
      </c>
      <c r="D10" s="35">
        <f t="shared" ref="D10:L10" si="7">D11+D12</f>
        <v>0</v>
      </c>
      <c r="E10" s="35">
        <f t="shared" si="7"/>
        <v>0</v>
      </c>
      <c r="F10" s="35">
        <f t="shared" si="7"/>
        <v>0</v>
      </c>
      <c r="G10" s="35">
        <f t="shared" si="7"/>
        <v>0</v>
      </c>
      <c r="H10" s="35">
        <f>H11+H12</f>
        <v>4450000</v>
      </c>
      <c r="I10" s="35">
        <f t="shared" si="7"/>
        <v>0</v>
      </c>
      <c r="J10" s="35">
        <f t="shared" si="7"/>
        <v>0</v>
      </c>
      <c r="K10" s="35">
        <f t="shared" si="7"/>
        <v>0</v>
      </c>
      <c r="L10" s="35">
        <f t="shared" si="7"/>
        <v>0</v>
      </c>
      <c r="M10" s="3"/>
      <c r="N10" s="21"/>
      <c r="O10" s="3"/>
    </row>
    <row r="11" spans="1:15" s="4" customFormat="1">
      <c r="A11" s="49">
        <v>3111</v>
      </c>
      <c r="B11" s="50" t="s">
        <v>31</v>
      </c>
      <c r="C11" s="34">
        <v>4100000</v>
      </c>
      <c r="D11" s="123">
        <v>0</v>
      </c>
      <c r="E11" s="34">
        <v>0</v>
      </c>
      <c r="F11" s="34">
        <v>0</v>
      </c>
      <c r="G11" s="34">
        <v>0</v>
      </c>
      <c r="H11" s="34">
        <v>4100000</v>
      </c>
      <c r="I11" s="34">
        <v>0</v>
      </c>
      <c r="J11" s="34">
        <v>0</v>
      </c>
      <c r="K11" s="34">
        <v>0</v>
      </c>
      <c r="L11" s="34">
        <v>0</v>
      </c>
      <c r="N11" s="21"/>
    </row>
    <row r="12" spans="1:15" s="4" customFormat="1">
      <c r="A12" s="49">
        <v>3113</v>
      </c>
      <c r="B12" s="50" t="s">
        <v>80</v>
      </c>
      <c r="C12" s="34">
        <v>350000</v>
      </c>
      <c r="D12" s="123">
        <v>0</v>
      </c>
      <c r="E12" s="34">
        <v>0</v>
      </c>
      <c r="F12" s="34">
        <v>0</v>
      </c>
      <c r="G12" s="34">
        <v>0</v>
      </c>
      <c r="H12" s="34">
        <v>350000</v>
      </c>
      <c r="I12" s="34">
        <v>0</v>
      </c>
      <c r="J12" s="34">
        <v>0</v>
      </c>
      <c r="K12" s="34">
        <v>0</v>
      </c>
      <c r="L12" s="34">
        <v>0</v>
      </c>
      <c r="N12" s="21"/>
    </row>
    <row r="13" spans="1:15" s="4" customFormat="1">
      <c r="A13" s="51">
        <v>312</v>
      </c>
      <c r="B13" s="48" t="s">
        <v>33</v>
      </c>
      <c r="C13" s="35">
        <f>C14</f>
        <v>210000</v>
      </c>
      <c r="D13" s="124">
        <v>0</v>
      </c>
      <c r="E13" s="35">
        <f>E14</f>
        <v>0</v>
      </c>
      <c r="F13" s="35">
        <v>0</v>
      </c>
      <c r="G13" s="35">
        <f>G14</f>
        <v>0</v>
      </c>
      <c r="H13" s="35">
        <f>H14</f>
        <v>210000</v>
      </c>
      <c r="I13" s="35">
        <v>0</v>
      </c>
      <c r="J13" s="35">
        <v>0</v>
      </c>
      <c r="K13" s="35">
        <v>0</v>
      </c>
      <c r="L13" s="35">
        <v>0</v>
      </c>
      <c r="N13" s="21"/>
    </row>
    <row r="14" spans="1:15">
      <c r="A14" s="52">
        <v>3121</v>
      </c>
      <c r="B14" s="50" t="s">
        <v>74</v>
      </c>
      <c r="C14" s="34">
        <v>210000</v>
      </c>
      <c r="D14" s="123">
        <v>0</v>
      </c>
      <c r="E14" s="34">
        <v>0</v>
      </c>
      <c r="F14" s="34">
        <v>0</v>
      </c>
      <c r="G14" s="34">
        <v>0</v>
      </c>
      <c r="H14" s="34">
        <v>210000</v>
      </c>
      <c r="I14" s="34">
        <v>0</v>
      </c>
      <c r="J14" s="34">
        <v>0</v>
      </c>
      <c r="K14" s="34">
        <v>0</v>
      </c>
      <c r="L14" s="34">
        <v>0</v>
      </c>
      <c r="M14" s="3"/>
      <c r="N14" s="21"/>
      <c r="O14" s="3"/>
    </row>
    <row r="15" spans="1:15">
      <c r="A15" s="51">
        <v>313</v>
      </c>
      <c r="B15" s="48" t="s">
        <v>21</v>
      </c>
      <c r="C15" s="35">
        <f>SUM(C16:C17)</f>
        <v>766000</v>
      </c>
      <c r="D15" s="35">
        <f t="shared" ref="D15:L15" si="8">SUM(D16:D17)</f>
        <v>0</v>
      </c>
      <c r="E15" s="35">
        <f t="shared" si="8"/>
        <v>0</v>
      </c>
      <c r="F15" s="35">
        <f t="shared" si="8"/>
        <v>0</v>
      </c>
      <c r="G15" s="35">
        <f t="shared" si="8"/>
        <v>0</v>
      </c>
      <c r="H15" s="35">
        <f>SUM(H16:H17)</f>
        <v>766000</v>
      </c>
      <c r="I15" s="35">
        <f t="shared" si="8"/>
        <v>0</v>
      </c>
      <c r="J15" s="35">
        <f t="shared" si="8"/>
        <v>0</v>
      </c>
      <c r="K15" s="35">
        <f t="shared" si="8"/>
        <v>0</v>
      </c>
      <c r="L15" s="35">
        <f t="shared" si="8"/>
        <v>0</v>
      </c>
      <c r="M15" s="3"/>
      <c r="N15" s="21"/>
      <c r="O15" s="3"/>
    </row>
    <row r="16" spans="1:15">
      <c r="A16" s="52">
        <v>3132</v>
      </c>
      <c r="B16" s="50" t="s">
        <v>34</v>
      </c>
      <c r="C16" s="34">
        <v>680000</v>
      </c>
      <c r="D16" s="123">
        <v>0</v>
      </c>
      <c r="E16" s="34">
        <v>0</v>
      </c>
      <c r="F16" s="34">
        <v>0</v>
      </c>
      <c r="G16" s="34">
        <v>0</v>
      </c>
      <c r="H16" s="34">
        <v>680000</v>
      </c>
      <c r="I16" s="34">
        <v>0</v>
      </c>
      <c r="J16" s="34">
        <v>0</v>
      </c>
      <c r="K16" s="34">
        <v>0</v>
      </c>
      <c r="L16" s="34">
        <v>0</v>
      </c>
      <c r="M16" s="3"/>
      <c r="N16" s="21"/>
      <c r="O16" s="3"/>
    </row>
    <row r="17" spans="1:15" s="86" customFormat="1">
      <c r="A17" s="52">
        <v>3133</v>
      </c>
      <c r="B17" s="50" t="s">
        <v>79</v>
      </c>
      <c r="C17" s="34">
        <v>86000</v>
      </c>
      <c r="D17" s="123">
        <v>0</v>
      </c>
      <c r="E17" s="34">
        <v>0</v>
      </c>
      <c r="F17" s="34">
        <v>0</v>
      </c>
      <c r="G17" s="34">
        <v>0</v>
      </c>
      <c r="H17" s="34">
        <v>86000</v>
      </c>
      <c r="I17" s="34">
        <v>0</v>
      </c>
      <c r="J17" s="34">
        <v>0</v>
      </c>
      <c r="K17" s="34">
        <v>0</v>
      </c>
      <c r="L17" s="34">
        <v>0</v>
      </c>
      <c r="N17" s="21"/>
    </row>
    <row r="18" spans="1:15">
      <c r="A18" s="51">
        <v>32</v>
      </c>
      <c r="B18" s="48" t="s">
        <v>22</v>
      </c>
      <c r="C18" s="35">
        <v>25000</v>
      </c>
      <c r="D18" s="124">
        <v>0</v>
      </c>
      <c r="E18" s="35">
        <v>0</v>
      </c>
      <c r="F18" s="35">
        <v>0</v>
      </c>
      <c r="G18" s="35">
        <f>G19</f>
        <v>0</v>
      </c>
      <c r="H18" s="125">
        <v>25000</v>
      </c>
      <c r="I18" s="35">
        <v>0</v>
      </c>
      <c r="J18" s="35">
        <v>0</v>
      </c>
      <c r="K18" s="35">
        <v>0</v>
      </c>
      <c r="L18" s="35">
        <v>0</v>
      </c>
      <c r="M18" s="3"/>
      <c r="N18" s="21"/>
      <c r="O18" s="3"/>
    </row>
    <row r="19" spans="1:15">
      <c r="A19" s="51">
        <v>329</v>
      </c>
      <c r="B19" s="48" t="s">
        <v>25</v>
      </c>
      <c r="C19" s="35">
        <f>SUM(C20:C21)</f>
        <v>25000</v>
      </c>
      <c r="D19" s="124">
        <v>0</v>
      </c>
      <c r="E19" s="35">
        <v>0</v>
      </c>
      <c r="F19" s="35">
        <v>0</v>
      </c>
      <c r="G19" s="35">
        <v>0</v>
      </c>
      <c r="H19" s="35">
        <v>25000</v>
      </c>
      <c r="I19" s="35">
        <v>0</v>
      </c>
      <c r="J19" s="35">
        <v>0</v>
      </c>
      <c r="K19" s="35">
        <v>0</v>
      </c>
      <c r="L19" s="35">
        <v>0</v>
      </c>
      <c r="M19" s="3"/>
      <c r="N19" s="21"/>
      <c r="O19" s="3"/>
    </row>
    <row r="20" spans="1:15" s="88" customFormat="1" ht="26.4">
      <c r="A20" s="52">
        <v>3295</v>
      </c>
      <c r="B20" s="50" t="s">
        <v>78</v>
      </c>
      <c r="C20" s="34">
        <v>15000</v>
      </c>
      <c r="D20" s="123">
        <v>0</v>
      </c>
      <c r="E20" s="34">
        <v>0</v>
      </c>
      <c r="F20" s="34">
        <v>0</v>
      </c>
      <c r="G20" s="34">
        <v>0</v>
      </c>
      <c r="H20" s="34">
        <v>15000</v>
      </c>
      <c r="I20" s="34">
        <v>0</v>
      </c>
      <c r="J20" s="34">
        <v>0</v>
      </c>
      <c r="K20" s="34">
        <v>0</v>
      </c>
      <c r="L20" s="34">
        <v>0</v>
      </c>
      <c r="N20" s="21"/>
    </row>
    <row r="21" spans="1:15">
      <c r="A21" s="52">
        <v>3299</v>
      </c>
      <c r="B21" s="50" t="s">
        <v>25</v>
      </c>
      <c r="C21" s="34">
        <v>10000</v>
      </c>
      <c r="D21" s="123">
        <v>0</v>
      </c>
      <c r="E21" s="34">
        <v>0</v>
      </c>
      <c r="F21" s="34">
        <v>0</v>
      </c>
      <c r="G21" s="34">
        <v>0</v>
      </c>
      <c r="H21" s="34">
        <v>10000</v>
      </c>
      <c r="I21" s="34">
        <v>0</v>
      </c>
      <c r="J21" s="34">
        <v>0</v>
      </c>
      <c r="K21" s="34">
        <v>0</v>
      </c>
      <c r="L21" s="34">
        <v>0</v>
      </c>
      <c r="M21" s="3"/>
      <c r="N21" s="21"/>
      <c r="O21" s="3"/>
    </row>
    <row r="22" spans="1:15" s="89" customFormat="1">
      <c r="A22" s="52"/>
      <c r="B22" s="50"/>
      <c r="C22" s="116"/>
      <c r="D22" s="117"/>
      <c r="E22" s="116"/>
      <c r="F22" s="116"/>
      <c r="G22" s="116"/>
      <c r="H22" s="116"/>
      <c r="I22" s="116"/>
      <c r="J22" s="116"/>
      <c r="K22" s="116"/>
      <c r="L22" s="116"/>
      <c r="N22" s="21"/>
    </row>
    <row r="23" spans="1:15" ht="47.25" customHeight="1">
      <c r="A23" s="53" t="s">
        <v>60</v>
      </c>
      <c r="B23" s="42" t="s">
        <v>70</v>
      </c>
      <c r="C23" s="54">
        <f t="shared" ref="C23:L23" si="9">SUM(C24+C56)</f>
        <v>707657</v>
      </c>
      <c r="D23" s="54">
        <f t="shared" si="9"/>
        <v>671910</v>
      </c>
      <c r="E23" s="54">
        <f t="shared" si="9"/>
        <v>11740</v>
      </c>
      <c r="F23" s="54">
        <f t="shared" si="9"/>
        <v>5000</v>
      </c>
      <c r="G23" s="54">
        <f t="shared" si="9"/>
        <v>19007</v>
      </c>
      <c r="H23" s="54">
        <f t="shared" si="9"/>
        <v>0</v>
      </c>
      <c r="I23" s="54">
        <f t="shared" si="9"/>
        <v>0</v>
      </c>
      <c r="J23" s="54">
        <f t="shared" si="9"/>
        <v>0</v>
      </c>
      <c r="K23" s="54">
        <f t="shared" si="9"/>
        <v>0</v>
      </c>
      <c r="L23" s="54">
        <f t="shared" si="9"/>
        <v>0</v>
      </c>
      <c r="M23" s="3"/>
      <c r="N23" s="21"/>
      <c r="O23" s="3"/>
    </row>
    <row r="24" spans="1:15" ht="32.25" customHeight="1">
      <c r="A24" s="43" t="s">
        <v>57</v>
      </c>
      <c r="B24" s="55" t="s">
        <v>56</v>
      </c>
      <c r="C24" s="56">
        <f t="shared" ref="C24:L24" si="10">SUM(C27+C32+C38+C46+C51)</f>
        <v>639747</v>
      </c>
      <c r="D24" s="56">
        <f t="shared" si="10"/>
        <v>609000</v>
      </c>
      <c r="E24" s="56">
        <f t="shared" si="10"/>
        <v>6740</v>
      </c>
      <c r="F24" s="56">
        <f t="shared" si="10"/>
        <v>5000</v>
      </c>
      <c r="G24" s="56">
        <f t="shared" si="10"/>
        <v>19007</v>
      </c>
      <c r="H24" s="56">
        <f t="shared" si="10"/>
        <v>0</v>
      </c>
      <c r="I24" s="56">
        <f t="shared" si="10"/>
        <v>0</v>
      </c>
      <c r="J24" s="56">
        <f t="shared" si="10"/>
        <v>0</v>
      </c>
      <c r="K24" s="56">
        <f t="shared" si="10"/>
        <v>0</v>
      </c>
      <c r="L24" s="56">
        <f t="shared" si="10"/>
        <v>0</v>
      </c>
      <c r="M24" s="20"/>
      <c r="N24" s="21"/>
      <c r="O24" s="3"/>
    </row>
    <row r="25" spans="1:15" ht="19.5" customHeight="1">
      <c r="A25" s="51">
        <v>3</v>
      </c>
      <c r="B25" s="77" t="s">
        <v>19</v>
      </c>
      <c r="C25" s="57">
        <f t="shared" ref="C25:L25" si="11">SUM(C26+C51)</f>
        <v>639747</v>
      </c>
      <c r="D25" s="57">
        <f t="shared" si="11"/>
        <v>609000</v>
      </c>
      <c r="E25" s="57">
        <f t="shared" si="11"/>
        <v>6740</v>
      </c>
      <c r="F25" s="57">
        <f t="shared" si="11"/>
        <v>5000</v>
      </c>
      <c r="G25" s="57">
        <f t="shared" si="11"/>
        <v>19007</v>
      </c>
      <c r="H25" s="57">
        <f t="shared" si="11"/>
        <v>0</v>
      </c>
      <c r="I25" s="57">
        <f t="shared" si="11"/>
        <v>0</v>
      </c>
      <c r="J25" s="57">
        <f t="shared" si="11"/>
        <v>0</v>
      </c>
      <c r="K25" s="57">
        <f t="shared" si="11"/>
        <v>0</v>
      </c>
      <c r="L25" s="57">
        <f t="shared" si="11"/>
        <v>0</v>
      </c>
      <c r="M25" s="20"/>
      <c r="N25" s="21"/>
      <c r="O25" s="3"/>
    </row>
    <row r="26" spans="1:15">
      <c r="A26" s="51">
        <v>32</v>
      </c>
      <c r="B26" s="48" t="s">
        <v>22</v>
      </c>
      <c r="C26" s="57">
        <f>SUM(C27+C32+C38+C46)</f>
        <v>632247</v>
      </c>
      <c r="D26" s="57">
        <f t="shared" ref="D26:L26" si="12">SUM(D27+D32+D38+D46)</f>
        <v>601500</v>
      </c>
      <c r="E26" s="57">
        <f t="shared" si="12"/>
        <v>6740</v>
      </c>
      <c r="F26" s="57">
        <f t="shared" si="12"/>
        <v>5000</v>
      </c>
      <c r="G26" s="57">
        <f t="shared" si="12"/>
        <v>19007</v>
      </c>
      <c r="H26" s="57">
        <f t="shared" si="12"/>
        <v>0</v>
      </c>
      <c r="I26" s="57">
        <f t="shared" si="12"/>
        <v>0</v>
      </c>
      <c r="J26" s="57">
        <f t="shared" si="12"/>
        <v>0</v>
      </c>
      <c r="K26" s="57">
        <f t="shared" si="12"/>
        <v>0</v>
      </c>
      <c r="L26" s="57">
        <f t="shared" si="12"/>
        <v>0</v>
      </c>
      <c r="M26" s="20"/>
      <c r="N26" s="21"/>
      <c r="O26" s="3"/>
    </row>
    <row r="27" spans="1:15">
      <c r="A27" s="51">
        <v>321</v>
      </c>
      <c r="B27" s="48" t="s">
        <v>97</v>
      </c>
      <c r="C27" s="57">
        <f>SUM(C28:C31)</f>
        <v>329140</v>
      </c>
      <c r="D27" s="57">
        <f t="shared" ref="D27:L27" si="13">SUM(D28:D31)</f>
        <v>313500</v>
      </c>
      <c r="E27" s="57">
        <f t="shared" si="13"/>
        <v>2240</v>
      </c>
      <c r="F27" s="57">
        <f t="shared" si="13"/>
        <v>0</v>
      </c>
      <c r="G27" s="57">
        <f t="shared" si="13"/>
        <v>13400</v>
      </c>
      <c r="H27" s="57">
        <f t="shared" si="13"/>
        <v>0</v>
      </c>
      <c r="I27" s="57">
        <f t="shared" si="13"/>
        <v>0</v>
      </c>
      <c r="J27" s="57">
        <f t="shared" si="13"/>
        <v>0</v>
      </c>
      <c r="K27" s="57">
        <f t="shared" si="13"/>
        <v>0</v>
      </c>
      <c r="L27" s="57">
        <f t="shared" si="13"/>
        <v>0</v>
      </c>
      <c r="M27" s="20"/>
      <c r="N27" s="21"/>
      <c r="O27" s="3"/>
    </row>
    <row r="28" spans="1:15">
      <c r="A28" s="52">
        <v>3211</v>
      </c>
      <c r="B28" s="50" t="s">
        <v>35</v>
      </c>
      <c r="C28" s="58">
        <v>45640</v>
      </c>
      <c r="D28" s="58">
        <v>30000</v>
      </c>
      <c r="E28" s="34">
        <v>2240</v>
      </c>
      <c r="F28" s="34">
        <v>0</v>
      </c>
      <c r="G28" s="34">
        <v>13400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20"/>
      <c r="N28" s="21"/>
      <c r="O28" s="3"/>
    </row>
    <row r="29" spans="1:15" s="4" customFormat="1">
      <c r="A29" s="52">
        <v>3212</v>
      </c>
      <c r="B29" s="50" t="s">
        <v>98</v>
      </c>
      <c r="C29" s="58">
        <v>278000</v>
      </c>
      <c r="D29" s="58">
        <v>278000</v>
      </c>
      <c r="E29" s="59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20"/>
      <c r="N29" s="21"/>
    </row>
    <row r="30" spans="1:15">
      <c r="A30" s="52">
        <v>3213</v>
      </c>
      <c r="B30" s="50" t="s">
        <v>36</v>
      </c>
      <c r="C30" s="58">
        <v>5000</v>
      </c>
      <c r="D30" s="58">
        <v>5000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20"/>
      <c r="N30" s="21"/>
      <c r="O30" s="3"/>
    </row>
    <row r="31" spans="1:15">
      <c r="A31" s="52">
        <v>3214</v>
      </c>
      <c r="B31" s="50" t="s">
        <v>37</v>
      </c>
      <c r="C31" s="58">
        <v>500</v>
      </c>
      <c r="D31" s="58">
        <v>500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20"/>
      <c r="N31" s="21"/>
      <c r="O31" s="3"/>
    </row>
    <row r="32" spans="1:15">
      <c r="A32" s="51">
        <v>322</v>
      </c>
      <c r="B32" s="48" t="s">
        <v>23</v>
      </c>
      <c r="C32" s="57">
        <f>SUM(C33:C37)</f>
        <v>225687</v>
      </c>
      <c r="D32" s="57">
        <f t="shared" ref="D32:L32" si="14">SUM(D33:D37)</f>
        <v>213080</v>
      </c>
      <c r="E32" s="57">
        <f t="shared" si="14"/>
        <v>3000</v>
      </c>
      <c r="F32" s="57">
        <f t="shared" si="14"/>
        <v>5000</v>
      </c>
      <c r="G32" s="57">
        <f t="shared" si="14"/>
        <v>4607</v>
      </c>
      <c r="H32" s="57">
        <f t="shared" si="14"/>
        <v>0</v>
      </c>
      <c r="I32" s="57">
        <f t="shared" si="14"/>
        <v>0</v>
      </c>
      <c r="J32" s="57">
        <f t="shared" si="14"/>
        <v>0</v>
      </c>
      <c r="K32" s="57">
        <f t="shared" si="14"/>
        <v>0</v>
      </c>
      <c r="L32" s="57">
        <f t="shared" si="14"/>
        <v>0</v>
      </c>
      <c r="M32" s="20"/>
      <c r="N32" s="21"/>
      <c r="O32" s="3"/>
    </row>
    <row r="33" spans="1:15">
      <c r="A33" s="52">
        <v>3221</v>
      </c>
      <c r="B33" s="50" t="s">
        <v>38</v>
      </c>
      <c r="C33" s="58">
        <v>60607</v>
      </c>
      <c r="D33" s="58">
        <v>48000</v>
      </c>
      <c r="E33" s="34">
        <v>3000</v>
      </c>
      <c r="F33" s="34">
        <v>5000</v>
      </c>
      <c r="G33" s="34">
        <v>4607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20"/>
      <c r="N33" s="21"/>
      <c r="O33" s="3"/>
    </row>
    <row r="34" spans="1:15">
      <c r="A34" s="52">
        <v>3222</v>
      </c>
      <c r="B34" s="50" t="s">
        <v>83</v>
      </c>
      <c r="C34" s="58">
        <v>3580</v>
      </c>
      <c r="D34" s="58">
        <v>3580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20"/>
      <c r="N34" s="21"/>
      <c r="O34" s="3"/>
    </row>
    <row r="35" spans="1:15" s="4" customFormat="1">
      <c r="A35" s="52">
        <v>3223</v>
      </c>
      <c r="B35" s="50" t="s">
        <v>39</v>
      </c>
      <c r="C35" s="58">
        <v>149500</v>
      </c>
      <c r="D35" s="58">
        <v>149500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20"/>
      <c r="N35" s="21"/>
    </row>
    <row r="36" spans="1:15" ht="12.75" customHeight="1">
      <c r="A36" s="52">
        <v>3225</v>
      </c>
      <c r="B36" s="50" t="s">
        <v>40</v>
      </c>
      <c r="C36" s="58">
        <v>9500</v>
      </c>
      <c r="D36" s="58">
        <v>9500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20"/>
      <c r="N36" s="21"/>
      <c r="O36" s="3"/>
    </row>
    <row r="37" spans="1:15" s="4" customFormat="1">
      <c r="A37" s="52">
        <v>3227</v>
      </c>
      <c r="B37" s="50" t="s">
        <v>41</v>
      </c>
      <c r="C37" s="58">
        <v>2500</v>
      </c>
      <c r="D37" s="58">
        <v>2500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20"/>
      <c r="N37" s="21"/>
    </row>
    <row r="38" spans="1:15" s="4" customFormat="1" ht="12.75" customHeight="1">
      <c r="A38" s="51">
        <v>323</v>
      </c>
      <c r="B38" s="48" t="s">
        <v>24</v>
      </c>
      <c r="C38" s="57">
        <f>SUM(C39:C45)</f>
        <v>68920</v>
      </c>
      <c r="D38" s="57">
        <f>SUM(D39:D45)</f>
        <v>68920</v>
      </c>
      <c r="E38" s="57">
        <f t="shared" ref="E38:L38" si="15">SUM(E39:E45)</f>
        <v>0</v>
      </c>
      <c r="F38" s="57">
        <f t="shared" si="15"/>
        <v>0</v>
      </c>
      <c r="G38" s="57">
        <f t="shared" si="15"/>
        <v>0</v>
      </c>
      <c r="H38" s="57">
        <f t="shared" si="15"/>
        <v>0</v>
      </c>
      <c r="I38" s="57">
        <f t="shared" si="15"/>
        <v>0</v>
      </c>
      <c r="J38" s="57">
        <f t="shared" si="15"/>
        <v>0</v>
      </c>
      <c r="K38" s="57">
        <f t="shared" si="15"/>
        <v>0</v>
      </c>
      <c r="L38" s="57">
        <f t="shared" si="15"/>
        <v>0</v>
      </c>
      <c r="M38" s="20"/>
      <c r="N38" s="21"/>
    </row>
    <row r="39" spans="1:15">
      <c r="A39" s="52">
        <v>3231</v>
      </c>
      <c r="B39" s="50" t="s">
        <v>69</v>
      </c>
      <c r="C39" s="58">
        <v>12000</v>
      </c>
      <c r="D39" s="58">
        <v>12000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20"/>
      <c r="N39" s="21"/>
      <c r="O39" s="3"/>
    </row>
    <row r="40" spans="1:15">
      <c r="A40" s="52">
        <v>3233</v>
      </c>
      <c r="B40" s="50" t="s">
        <v>81</v>
      </c>
      <c r="C40" s="58">
        <v>6000</v>
      </c>
      <c r="D40" s="58">
        <v>6000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20"/>
      <c r="N40" s="21"/>
      <c r="O40" s="3"/>
    </row>
    <row r="41" spans="1:15" ht="12.75" customHeight="1">
      <c r="A41" s="52">
        <v>3234</v>
      </c>
      <c r="B41" s="50" t="s">
        <v>43</v>
      </c>
      <c r="C41" s="58">
        <v>20000</v>
      </c>
      <c r="D41" s="58">
        <v>20000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20"/>
      <c r="N41" s="21"/>
      <c r="O41" s="3"/>
    </row>
    <row r="42" spans="1:15" s="4" customFormat="1" ht="12.75" customHeight="1">
      <c r="A42" s="52">
        <v>3235</v>
      </c>
      <c r="B42" s="50" t="s">
        <v>82</v>
      </c>
      <c r="C42" s="58">
        <v>5420</v>
      </c>
      <c r="D42" s="58">
        <v>5420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20"/>
      <c r="N42" s="21"/>
    </row>
    <row r="43" spans="1:15" s="4" customFormat="1" ht="26.4">
      <c r="A43" s="52">
        <v>3236</v>
      </c>
      <c r="B43" s="50" t="s">
        <v>101</v>
      </c>
      <c r="C43" s="58">
        <v>10000</v>
      </c>
      <c r="D43" s="58">
        <v>10000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20"/>
      <c r="N43" s="21"/>
    </row>
    <row r="44" spans="1:15" s="4" customFormat="1" ht="12.75" customHeight="1">
      <c r="A44" s="52">
        <v>3238</v>
      </c>
      <c r="B44" s="50" t="s">
        <v>44</v>
      </c>
      <c r="C44" s="58">
        <v>12000</v>
      </c>
      <c r="D44" s="58">
        <v>12000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20"/>
      <c r="N44" s="21"/>
    </row>
    <row r="45" spans="1:15">
      <c r="A45" s="52">
        <v>3239</v>
      </c>
      <c r="B45" s="50" t="s">
        <v>45</v>
      </c>
      <c r="C45" s="58">
        <v>3500</v>
      </c>
      <c r="D45" s="58">
        <v>3500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20"/>
      <c r="N45" s="21"/>
      <c r="O45" s="3"/>
    </row>
    <row r="46" spans="1:15">
      <c r="A46" s="51">
        <v>329</v>
      </c>
      <c r="B46" s="48" t="s">
        <v>25</v>
      </c>
      <c r="C46" s="57">
        <f t="shared" ref="C46:L46" si="16">SUM(C47:C50)</f>
        <v>8500</v>
      </c>
      <c r="D46" s="57">
        <f t="shared" si="16"/>
        <v>6000</v>
      </c>
      <c r="E46" s="57">
        <f t="shared" si="16"/>
        <v>1500</v>
      </c>
      <c r="F46" s="57">
        <f t="shared" si="16"/>
        <v>0</v>
      </c>
      <c r="G46" s="57">
        <f t="shared" si="16"/>
        <v>1000</v>
      </c>
      <c r="H46" s="57">
        <f t="shared" si="16"/>
        <v>0</v>
      </c>
      <c r="I46" s="57">
        <f t="shared" si="16"/>
        <v>0</v>
      </c>
      <c r="J46" s="57">
        <f t="shared" si="16"/>
        <v>0</v>
      </c>
      <c r="K46" s="57">
        <f t="shared" si="16"/>
        <v>0</v>
      </c>
      <c r="L46" s="57">
        <f t="shared" si="16"/>
        <v>0</v>
      </c>
      <c r="M46" s="20"/>
      <c r="N46" s="21"/>
      <c r="O46" s="3"/>
    </row>
    <row r="47" spans="1:15">
      <c r="A47" s="52">
        <v>3293</v>
      </c>
      <c r="B47" s="50" t="s">
        <v>46</v>
      </c>
      <c r="C47" s="58">
        <v>4000</v>
      </c>
      <c r="D47" s="58">
        <v>3000</v>
      </c>
      <c r="E47" s="34">
        <v>1000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20"/>
      <c r="N47" s="21"/>
      <c r="O47" s="3"/>
    </row>
    <row r="48" spans="1:15" s="4" customFormat="1">
      <c r="A48" s="52">
        <v>3294</v>
      </c>
      <c r="B48" s="50" t="s">
        <v>47</v>
      </c>
      <c r="C48" s="58">
        <v>500</v>
      </c>
      <c r="D48" s="58">
        <v>500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20"/>
      <c r="N48" s="21"/>
    </row>
    <row r="49" spans="1:15" s="4" customFormat="1">
      <c r="A49" s="52">
        <v>3295</v>
      </c>
      <c r="B49" s="50" t="s">
        <v>71</v>
      </c>
      <c r="C49" s="58">
        <v>500</v>
      </c>
      <c r="D49" s="58">
        <v>500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20"/>
      <c r="N49" s="21"/>
    </row>
    <row r="50" spans="1:15" s="4" customFormat="1">
      <c r="A50" s="52">
        <v>3299</v>
      </c>
      <c r="B50" s="50" t="s">
        <v>25</v>
      </c>
      <c r="C50" s="58">
        <v>3500</v>
      </c>
      <c r="D50" s="58">
        <v>2000</v>
      </c>
      <c r="E50" s="34">
        <v>500</v>
      </c>
      <c r="F50" s="34">
        <v>0</v>
      </c>
      <c r="G50" s="34">
        <v>1000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20"/>
      <c r="N50" s="21"/>
    </row>
    <row r="51" spans="1:15" s="4" customFormat="1">
      <c r="A51" s="51">
        <v>34</v>
      </c>
      <c r="B51" s="48" t="s">
        <v>48</v>
      </c>
      <c r="C51" s="57">
        <v>7500</v>
      </c>
      <c r="D51" s="57">
        <v>7500</v>
      </c>
      <c r="E51" s="35">
        <f t="shared" ref="E51:L51" si="17">E52</f>
        <v>0</v>
      </c>
      <c r="F51" s="35">
        <f t="shared" si="17"/>
        <v>0</v>
      </c>
      <c r="G51" s="35">
        <f t="shared" si="17"/>
        <v>0</v>
      </c>
      <c r="H51" s="35">
        <f t="shared" si="17"/>
        <v>0</v>
      </c>
      <c r="I51" s="35">
        <f t="shared" si="17"/>
        <v>0</v>
      </c>
      <c r="J51" s="35">
        <v>0</v>
      </c>
      <c r="K51" s="35">
        <f t="shared" si="17"/>
        <v>0</v>
      </c>
      <c r="L51" s="35">
        <f t="shared" si="17"/>
        <v>0</v>
      </c>
      <c r="M51" s="20"/>
      <c r="N51" s="21"/>
    </row>
    <row r="52" spans="1:15">
      <c r="A52" s="51">
        <v>343</v>
      </c>
      <c r="B52" s="60" t="s">
        <v>26</v>
      </c>
      <c r="C52" s="57">
        <v>7500</v>
      </c>
      <c r="D52" s="57">
        <v>7500</v>
      </c>
      <c r="E52" s="35">
        <f t="shared" ref="E52:L52" si="18">E53</f>
        <v>0</v>
      </c>
      <c r="F52" s="35">
        <f t="shared" si="18"/>
        <v>0</v>
      </c>
      <c r="G52" s="35">
        <f t="shared" si="18"/>
        <v>0</v>
      </c>
      <c r="H52" s="35">
        <f t="shared" si="18"/>
        <v>0</v>
      </c>
      <c r="I52" s="35">
        <f t="shared" si="18"/>
        <v>0</v>
      </c>
      <c r="J52" s="35">
        <v>0</v>
      </c>
      <c r="K52" s="35">
        <f t="shared" si="18"/>
        <v>0</v>
      </c>
      <c r="L52" s="35">
        <f t="shared" si="18"/>
        <v>0</v>
      </c>
      <c r="M52" s="20"/>
      <c r="N52" s="21"/>
      <c r="O52" s="3"/>
    </row>
    <row r="53" spans="1:15" s="4" customFormat="1">
      <c r="A53" s="61">
        <v>3431</v>
      </c>
      <c r="B53" s="62" t="s">
        <v>49</v>
      </c>
      <c r="C53" s="58">
        <v>7500</v>
      </c>
      <c r="D53" s="58">
        <v>7500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20"/>
      <c r="N53" s="21"/>
    </row>
    <row r="54" spans="1:15">
      <c r="A54" s="61"/>
      <c r="B54" s="62"/>
      <c r="C54" s="118"/>
      <c r="D54" s="58"/>
      <c r="E54" s="118"/>
      <c r="F54" s="58"/>
      <c r="G54" s="118"/>
      <c r="H54" s="118"/>
      <c r="I54" s="58"/>
      <c r="J54" s="58"/>
      <c r="K54" s="58"/>
      <c r="L54" s="58"/>
      <c r="M54" s="20"/>
      <c r="N54" s="21"/>
      <c r="O54" s="3"/>
    </row>
    <row r="55" spans="1:15">
      <c r="A55" s="61"/>
      <c r="B55" s="62"/>
      <c r="C55" s="118"/>
      <c r="D55" s="58"/>
      <c r="E55" s="118"/>
      <c r="F55" s="58"/>
      <c r="G55" s="118"/>
      <c r="H55" s="118"/>
      <c r="I55" s="58"/>
      <c r="J55" s="58"/>
      <c r="K55" s="58"/>
      <c r="L55" s="58"/>
      <c r="M55" s="20"/>
      <c r="N55" s="21"/>
      <c r="O55" s="3"/>
    </row>
    <row r="56" spans="1:15">
      <c r="A56" s="43" t="s">
        <v>99</v>
      </c>
      <c r="B56" s="44" t="s">
        <v>100</v>
      </c>
      <c r="C56" s="56">
        <f>C57</f>
        <v>67910</v>
      </c>
      <c r="D56" s="56">
        <f>D57</f>
        <v>62910</v>
      </c>
      <c r="E56" s="56">
        <v>5000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20"/>
      <c r="N56" s="21"/>
      <c r="O56" s="3"/>
    </row>
    <row r="57" spans="1:15">
      <c r="A57" s="65">
        <v>3</v>
      </c>
      <c r="B57" s="66" t="s">
        <v>19</v>
      </c>
      <c r="C57" s="57">
        <v>67910</v>
      </c>
      <c r="D57" s="57">
        <f>D58</f>
        <v>62910</v>
      </c>
      <c r="E57" s="35">
        <v>5000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20"/>
      <c r="N57" s="21"/>
      <c r="O57" s="3"/>
    </row>
    <row r="58" spans="1:15">
      <c r="A58" s="65">
        <v>32</v>
      </c>
      <c r="B58" s="48" t="s">
        <v>22</v>
      </c>
      <c r="C58" s="57">
        <v>67910</v>
      </c>
      <c r="D58" s="57">
        <f>D59+D61</f>
        <v>62910</v>
      </c>
      <c r="E58" s="35">
        <v>5000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20"/>
      <c r="N58" s="21"/>
      <c r="O58" s="3"/>
    </row>
    <row r="59" spans="1:15">
      <c r="A59" s="51">
        <v>322</v>
      </c>
      <c r="B59" s="48" t="s">
        <v>23</v>
      </c>
      <c r="C59" s="57">
        <v>39910</v>
      </c>
      <c r="D59" s="57">
        <v>37910</v>
      </c>
      <c r="E59" s="35">
        <v>2000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20"/>
      <c r="N59" s="21"/>
      <c r="O59" s="3"/>
    </row>
    <row r="60" spans="1:15">
      <c r="A60" s="52">
        <v>3224</v>
      </c>
      <c r="B60" s="50" t="s">
        <v>126</v>
      </c>
      <c r="C60" s="58">
        <v>39910</v>
      </c>
      <c r="D60" s="58">
        <v>37910</v>
      </c>
      <c r="E60" s="34">
        <v>2000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20"/>
      <c r="N60" s="21"/>
      <c r="O60" s="3"/>
    </row>
    <row r="61" spans="1:15">
      <c r="A61" s="51">
        <v>323</v>
      </c>
      <c r="B61" s="48" t="s">
        <v>24</v>
      </c>
      <c r="C61" s="57">
        <f>SUM(C62+C63)</f>
        <v>28000</v>
      </c>
      <c r="D61" s="57">
        <v>25000</v>
      </c>
      <c r="E61" s="35">
        <v>3000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20"/>
      <c r="N61" s="21"/>
      <c r="O61" s="3"/>
    </row>
    <row r="62" spans="1:15">
      <c r="A62" s="52">
        <v>3232</v>
      </c>
      <c r="B62" s="50" t="s">
        <v>42</v>
      </c>
      <c r="C62" s="58">
        <v>22000</v>
      </c>
      <c r="D62" s="58">
        <v>20000</v>
      </c>
      <c r="E62" s="34">
        <v>2000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20"/>
      <c r="N62" s="21"/>
      <c r="O62" s="3"/>
    </row>
    <row r="63" spans="1:15">
      <c r="A63" s="61">
        <v>3237</v>
      </c>
      <c r="B63" s="62" t="s">
        <v>102</v>
      </c>
      <c r="C63" s="58">
        <v>6000</v>
      </c>
      <c r="D63" s="58">
        <v>5000</v>
      </c>
      <c r="E63" s="58">
        <v>1000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20"/>
      <c r="N63" s="21"/>
      <c r="O63" s="3"/>
    </row>
    <row r="64" spans="1:15">
      <c r="A64" s="61"/>
      <c r="B64" s="62"/>
      <c r="C64" s="118"/>
      <c r="D64" s="118"/>
      <c r="E64" s="118"/>
      <c r="F64" s="58"/>
      <c r="G64" s="118"/>
      <c r="H64" s="58"/>
      <c r="I64" s="58"/>
      <c r="J64" s="58"/>
      <c r="K64" s="58"/>
      <c r="L64" s="58"/>
      <c r="M64" s="20"/>
      <c r="N64" s="21"/>
      <c r="O64" s="3"/>
    </row>
    <row r="65" spans="1:15">
      <c r="A65" s="53" t="s">
        <v>61</v>
      </c>
      <c r="B65" s="42" t="s">
        <v>62</v>
      </c>
      <c r="C65" s="54">
        <f>SUM(C66+C74+C81+C87+C93+C99)</f>
        <v>386757.28</v>
      </c>
      <c r="D65" s="54">
        <f>SUM(D66+D74+D81+D87+D93+D99)</f>
        <v>155757.28</v>
      </c>
      <c r="E65" s="54">
        <f t="shared" ref="E65:L65" si="19">SUM(E66+E74+E81+E87+E93+E99)</f>
        <v>6000</v>
      </c>
      <c r="F65" s="54">
        <f t="shared" si="19"/>
        <v>5000</v>
      </c>
      <c r="G65" s="54">
        <f t="shared" si="19"/>
        <v>35000</v>
      </c>
      <c r="H65" s="54">
        <f t="shared" si="19"/>
        <v>0</v>
      </c>
      <c r="I65" s="54">
        <f t="shared" si="19"/>
        <v>170000</v>
      </c>
      <c r="J65" s="54">
        <f t="shared" si="19"/>
        <v>15000</v>
      </c>
      <c r="K65" s="54">
        <f t="shared" si="19"/>
        <v>0</v>
      </c>
      <c r="L65" s="54">
        <f t="shared" si="19"/>
        <v>0</v>
      </c>
      <c r="M65" s="20"/>
      <c r="N65" s="21"/>
      <c r="O65" s="3"/>
    </row>
    <row r="66" spans="1:15" ht="24">
      <c r="A66" s="63" t="s">
        <v>63</v>
      </c>
      <c r="B66" s="64" t="s">
        <v>68</v>
      </c>
      <c r="C66" s="56">
        <f>SUM(C70+C71)</f>
        <v>41000</v>
      </c>
      <c r="D66" s="56">
        <f>SUM(D70+D71)</f>
        <v>15000</v>
      </c>
      <c r="E66" s="56">
        <f>SUM(E70+E71)</f>
        <v>6000</v>
      </c>
      <c r="F66" s="56">
        <v>5000</v>
      </c>
      <c r="G66" s="56">
        <v>0</v>
      </c>
      <c r="H66" s="56">
        <v>0</v>
      </c>
      <c r="I66" s="56">
        <v>5000</v>
      </c>
      <c r="J66" s="56">
        <v>10000</v>
      </c>
      <c r="K66" s="56">
        <v>0</v>
      </c>
      <c r="L66" s="56">
        <v>0</v>
      </c>
      <c r="M66" s="20"/>
      <c r="N66" s="21"/>
      <c r="O66" s="3"/>
    </row>
    <row r="67" spans="1:15">
      <c r="A67" s="65">
        <v>3</v>
      </c>
      <c r="B67" s="66" t="s">
        <v>19</v>
      </c>
      <c r="C67" s="35">
        <v>41000</v>
      </c>
      <c r="D67" s="47">
        <v>15000</v>
      </c>
      <c r="E67" s="47">
        <f t="shared" ref="E67:L67" si="20">E68</f>
        <v>6000</v>
      </c>
      <c r="F67" s="35">
        <v>5000</v>
      </c>
      <c r="G67" s="47">
        <f t="shared" si="20"/>
        <v>0</v>
      </c>
      <c r="H67" s="47">
        <v>0</v>
      </c>
      <c r="I67" s="47">
        <f t="shared" si="20"/>
        <v>5000</v>
      </c>
      <c r="J67" s="35">
        <v>10000</v>
      </c>
      <c r="K67" s="47">
        <f t="shared" si="20"/>
        <v>0</v>
      </c>
      <c r="L67" s="47">
        <f t="shared" si="20"/>
        <v>0</v>
      </c>
      <c r="M67" s="20"/>
      <c r="N67" s="21"/>
      <c r="O67" s="3"/>
    </row>
    <row r="68" spans="1:15">
      <c r="A68" s="65">
        <v>32</v>
      </c>
      <c r="B68" s="48" t="s">
        <v>22</v>
      </c>
      <c r="C68" s="35">
        <v>41000</v>
      </c>
      <c r="D68" s="47">
        <v>15000</v>
      </c>
      <c r="E68" s="35">
        <v>6000</v>
      </c>
      <c r="F68" s="35">
        <v>5000</v>
      </c>
      <c r="G68" s="47">
        <f>G70</f>
        <v>0</v>
      </c>
      <c r="H68" s="47">
        <v>0</v>
      </c>
      <c r="I68" s="35">
        <v>5000</v>
      </c>
      <c r="J68" s="35">
        <v>10000</v>
      </c>
      <c r="K68" s="47">
        <f>K70</f>
        <v>0</v>
      </c>
      <c r="L68" s="47">
        <f>L70</f>
        <v>0</v>
      </c>
      <c r="M68" s="20"/>
      <c r="N68" s="21"/>
      <c r="O68" s="3"/>
    </row>
    <row r="69" spans="1:15" s="89" customFormat="1">
      <c r="A69" s="65">
        <v>329</v>
      </c>
      <c r="B69" s="48" t="s">
        <v>25</v>
      </c>
      <c r="C69" s="35">
        <v>41000</v>
      </c>
      <c r="D69" s="47">
        <v>15000</v>
      </c>
      <c r="E69" s="35">
        <v>6000</v>
      </c>
      <c r="F69" s="35">
        <v>5000</v>
      </c>
      <c r="G69" s="35">
        <f t="shared" ref="G69:L69" si="21">G85</f>
        <v>0</v>
      </c>
      <c r="H69" s="35">
        <v>0</v>
      </c>
      <c r="I69" s="35">
        <v>5000</v>
      </c>
      <c r="J69" s="35">
        <v>10000</v>
      </c>
      <c r="K69" s="35">
        <f t="shared" si="21"/>
        <v>0</v>
      </c>
      <c r="L69" s="35">
        <f t="shared" si="21"/>
        <v>0</v>
      </c>
      <c r="M69" s="20"/>
      <c r="N69" s="21"/>
    </row>
    <row r="70" spans="1:15" ht="26.4">
      <c r="A70" s="67">
        <v>3291</v>
      </c>
      <c r="B70" s="50" t="s">
        <v>116</v>
      </c>
      <c r="C70" s="34">
        <v>1400</v>
      </c>
      <c r="D70" s="76">
        <v>1400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20"/>
      <c r="N70" s="21"/>
      <c r="O70" s="3"/>
    </row>
    <row r="71" spans="1:15" s="89" customFormat="1">
      <c r="A71" s="67">
        <v>3299</v>
      </c>
      <c r="B71" s="50" t="s">
        <v>25</v>
      </c>
      <c r="C71" s="34">
        <v>39600</v>
      </c>
      <c r="D71" s="76">
        <v>13600</v>
      </c>
      <c r="E71" s="34">
        <v>6000</v>
      </c>
      <c r="F71" s="34">
        <v>5000</v>
      </c>
      <c r="G71" s="34">
        <v>0</v>
      </c>
      <c r="H71" s="34">
        <v>0</v>
      </c>
      <c r="I71" s="34">
        <v>5000</v>
      </c>
      <c r="J71" s="34">
        <v>10000</v>
      </c>
      <c r="K71" s="34">
        <v>0</v>
      </c>
      <c r="L71" s="34">
        <v>0</v>
      </c>
      <c r="M71" s="20"/>
      <c r="N71" s="21"/>
    </row>
    <row r="72" spans="1:15" s="151" customFormat="1">
      <c r="A72" s="154"/>
      <c r="B72" s="155"/>
      <c r="C72" s="153"/>
      <c r="D72" s="76"/>
      <c r="E72" s="34"/>
      <c r="F72" s="34"/>
      <c r="G72" s="34"/>
      <c r="H72" s="34"/>
      <c r="I72" s="34"/>
      <c r="J72" s="34"/>
      <c r="K72" s="34"/>
      <c r="L72" s="34"/>
      <c r="M72" s="20"/>
      <c r="N72" s="21"/>
    </row>
    <row r="73" spans="1:15" s="151" customFormat="1" ht="24">
      <c r="A73" s="69" t="s">
        <v>128</v>
      </c>
      <c r="B73" s="155"/>
      <c r="C73" s="153"/>
      <c r="D73" s="76"/>
      <c r="E73" s="34"/>
      <c r="F73" s="34"/>
      <c r="G73" s="34"/>
      <c r="H73" s="34"/>
      <c r="J73" s="34"/>
      <c r="K73" s="34"/>
      <c r="L73" s="34"/>
      <c r="M73" s="20"/>
      <c r="N73" s="21"/>
    </row>
    <row r="74" spans="1:15" s="151" customFormat="1" ht="24">
      <c r="A74" s="69">
        <v>3</v>
      </c>
      <c r="B74" s="70" t="s">
        <v>129</v>
      </c>
      <c r="C74" s="56">
        <v>160000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160000</v>
      </c>
      <c r="J74" s="56">
        <v>0</v>
      </c>
      <c r="K74" s="56">
        <v>0</v>
      </c>
      <c r="L74" s="56">
        <v>0</v>
      </c>
      <c r="M74" s="20"/>
      <c r="N74" s="21"/>
    </row>
    <row r="75" spans="1:15" s="151" customFormat="1">
      <c r="A75" s="110">
        <v>3</v>
      </c>
      <c r="B75" s="111" t="s">
        <v>19</v>
      </c>
      <c r="C75" s="35">
        <v>160000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35">
        <v>160000</v>
      </c>
      <c r="J75" s="57">
        <v>0</v>
      </c>
      <c r="K75" s="57">
        <v>0</v>
      </c>
      <c r="L75" s="57">
        <v>0</v>
      </c>
      <c r="M75" s="20"/>
      <c r="N75" s="21"/>
    </row>
    <row r="76" spans="1:15" s="151" customFormat="1">
      <c r="A76" s="112">
        <v>37</v>
      </c>
      <c r="B76" s="113" t="s">
        <v>113</v>
      </c>
      <c r="C76" s="35">
        <v>160000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160000</v>
      </c>
      <c r="J76" s="35">
        <v>0</v>
      </c>
      <c r="K76" s="35">
        <v>0</v>
      </c>
      <c r="L76" s="35">
        <v>0</v>
      </c>
      <c r="M76" s="20"/>
      <c r="N76" s="21"/>
    </row>
    <row r="77" spans="1:15" s="151" customFormat="1">
      <c r="A77" s="112">
        <v>372</v>
      </c>
      <c r="B77" s="113" t="s">
        <v>114</v>
      </c>
      <c r="C77" s="35">
        <v>160000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160000</v>
      </c>
      <c r="J77" s="35">
        <v>0</v>
      </c>
      <c r="K77" s="35">
        <v>0</v>
      </c>
      <c r="L77" s="35">
        <v>0</v>
      </c>
      <c r="M77" s="20"/>
      <c r="N77" s="21"/>
    </row>
    <row r="78" spans="1:15" s="151" customFormat="1">
      <c r="A78" s="163">
        <v>3722</v>
      </c>
      <c r="B78" s="162" t="s">
        <v>130</v>
      </c>
      <c r="C78" s="153">
        <v>160000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153">
        <v>160000</v>
      </c>
      <c r="J78" s="34">
        <v>0</v>
      </c>
      <c r="K78" s="34">
        <v>0</v>
      </c>
      <c r="L78" s="34">
        <v>0</v>
      </c>
      <c r="M78" s="20"/>
      <c r="N78" s="21"/>
    </row>
    <row r="79" spans="1:15" s="151" customFormat="1">
      <c r="A79" s="65"/>
      <c r="B79" s="160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20"/>
      <c r="N79" s="21"/>
    </row>
    <row r="80" spans="1:15" s="89" customFormat="1" ht="26.4">
      <c r="A80" s="108" t="s">
        <v>119</v>
      </c>
      <c r="B80" s="157"/>
      <c r="C80" s="158"/>
      <c r="D80" s="159"/>
      <c r="E80" s="158"/>
      <c r="F80" s="158"/>
      <c r="G80" s="158"/>
      <c r="H80" s="158"/>
      <c r="I80" s="158"/>
      <c r="J80" s="158"/>
      <c r="K80" s="158"/>
      <c r="L80" s="158"/>
      <c r="M80" s="20"/>
      <c r="N80" s="21"/>
    </row>
    <row r="81" spans="1:15" s="89" customFormat="1">
      <c r="A81" s="108">
        <v>3</v>
      </c>
      <c r="B81" s="109" t="s">
        <v>131</v>
      </c>
      <c r="C81" s="56">
        <v>8657.2800000000007</v>
      </c>
      <c r="D81" s="56">
        <v>8657.2800000000007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20"/>
      <c r="N81" s="21"/>
    </row>
    <row r="82" spans="1:15" s="89" customFormat="1">
      <c r="A82" s="110">
        <v>3</v>
      </c>
      <c r="B82" s="111" t="s">
        <v>19</v>
      </c>
      <c r="C82" s="35">
        <v>8657.2800000000007</v>
      </c>
      <c r="D82" s="35">
        <v>8657.2800000000007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20"/>
      <c r="N82" s="21"/>
    </row>
    <row r="83" spans="1:15" s="89" customFormat="1">
      <c r="A83" s="112">
        <v>37</v>
      </c>
      <c r="B83" s="113" t="s">
        <v>113</v>
      </c>
      <c r="C83" s="35">
        <v>8657.2800000000007</v>
      </c>
      <c r="D83" s="35">
        <v>8657.2800000000007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20"/>
      <c r="N83" s="21"/>
    </row>
    <row r="84" spans="1:15" s="89" customFormat="1">
      <c r="A84" s="112">
        <v>372</v>
      </c>
      <c r="B84" s="113" t="s">
        <v>114</v>
      </c>
      <c r="C84" s="35">
        <v>8657.2800000000007</v>
      </c>
      <c r="D84" s="35">
        <v>8657.2800000000007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20"/>
      <c r="N84" s="21"/>
    </row>
    <row r="85" spans="1:15" s="89" customFormat="1" ht="26.4">
      <c r="A85" s="114">
        <v>3723</v>
      </c>
      <c r="B85" s="115" t="s">
        <v>118</v>
      </c>
      <c r="C85" s="153">
        <v>8657.2800000000007</v>
      </c>
      <c r="D85" s="153">
        <v>8657.2800000000007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20"/>
      <c r="N85" s="21"/>
    </row>
    <row r="86" spans="1:15" ht="24">
      <c r="A86" s="69" t="s">
        <v>67</v>
      </c>
      <c r="B86" s="50"/>
      <c r="C86" s="116"/>
      <c r="D86" s="119"/>
      <c r="E86" s="116"/>
      <c r="F86" s="34"/>
      <c r="G86" s="116"/>
      <c r="H86" s="116"/>
      <c r="I86" s="34"/>
      <c r="J86" s="34"/>
      <c r="K86" s="34"/>
      <c r="L86" s="34"/>
      <c r="M86" s="20"/>
      <c r="N86" s="21"/>
      <c r="O86" s="3"/>
    </row>
    <row r="87" spans="1:15" ht="15" customHeight="1">
      <c r="A87" s="69">
        <v>3</v>
      </c>
      <c r="B87" s="70" t="s">
        <v>94</v>
      </c>
      <c r="C87" s="56">
        <f>C88</f>
        <v>10000</v>
      </c>
      <c r="D87" s="56">
        <v>0</v>
      </c>
      <c r="E87" s="56">
        <f t="shared" ref="E87:L90" si="22">E88</f>
        <v>0</v>
      </c>
      <c r="F87" s="56">
        <f t="shared" si="22"/>
        <v>0</v>
      </c>
      <c r="G87" s="56">
        <f t="shared" si="22"/>
        <v>0</v>
      </c>
      <c r="H87" s="56">
        <f t="shared" si="22"/>
        <v>0</v>
      </c>
      <c r="I87" s="56">
        <f t="shared" si="22"/>
        <v>5000</v>
      </c>
      <c r="J87" s="56">
        <f t="shared" si="22"/>
        <v>5000</v>
      </c>
      <c r="K87" s="56">
        <f t="shared" si="22"/>
        <v>0</v>
      </c>
      <c r="L87" s="56">
        <f t="shared" si="22"/>
        <v>0</v>
      </c>
      <c r="M87" s="20"/>
      <c r="N87" s="21"/>
      <c r="O87" s="3"/>
    </row>
    <row r="88" spans="1:15" ht="16.5" customHeight="1">
      <c r="A88" s="65">
        <v>32</v>
      </c>
      <c r="B88" s="66" t="s">
        <v>19</v>
      </c>
      <c r="C88" s="47">
        <f t="shared" ref="C88:C90" si="23">C89</f>
        <v>10000</v>
      </c>
      <c r="D88" s="47">
        <v>0</v>
      </c>
      <c r="E88" s="47">
        <f t="shared" si="22"/>
        <v>0</v>
      </c>
      <c r="F88" s="47">
        <f t="shared" si="22"/>
        <v>0</v>
      </c>
      <c r="G88" s="47">
        <f t="shared" si="22"/>
        <v>0</v>
      </c>
      <c r="H88" s="47">
        <f t="shared" si="22"/>
        <v>0</v>
      </c>
      <c r="I88" s="47">
        <f t="shared" si="22"/>
        <v>5000</v>
      </c>
      <c r="J88" s="47">
        <f t="shared" si="22"/>
        <v>5000</v>
      </c>
      <c r="K88" s="47">
        <f t="shared" si="22"/>
        <v>0</v>
      </c>
      <c r="L88" s="47">
        <f t="shared" si="22"/>
        <v>0</v>
      </c>
      <c r="M88" s="20"/>
      <c r="N88" s="21"/>
      <c r="O88" s="3"/>
    </row>
    <row r="89" spans="1:15" s="4" customFormat="1" ht="13.5" customHeight="1">
      <c r="A89" s="65">
        <v>329</v>
      </c>
      <c r="B89" s="48" t="s">
        <v>22</v>
      </c>
      <c r="C89" s="35">
        <f t="shared" si="23"/>
        <v>10000</v>
      </c>
      <c r="D89" s="47"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5000</v>
      </c>
      <c r="J89" s="35">
        <f t="shared" si="22"/>
        <v>5000</v>
      </c>
      <c r="K89" s="35">
        <f t="shared" si="22"/>
        <v>0</v>
      </c>
      <c r="L89" s="35">
        <f t="shared" si="22"/>
        <v>0</v>
      </c>
      <c r="M89" s="20"/>
      <c r="N89" s="21"/>
    </row>
    <row r="90" spans="1:15" ht="12.75" customHeight="1">
      <c r="A90" s="67">
        <v>3299</v>
      </c>
      <c r="B90" s="48" t="s">
        <v>25</v>
      </c>
      <c r="C90" s="35">
        <f t="shared" si="23"/>
        <v>10000</v>
      </c>
      <c r="D90" s="47">
        <v>0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5000</v>
      </c>
      <c r="J90" s="35">
        <f t="shared" si="22"/>
        <v>5000</v>
      </c>
      <c r="K90" s="35">
        <f t="shared" si="22"/>
        <v>0</v>
      </c>
      <c r="L90" s="35">
        <f t="shared" si="22"/>
        <v>0</v>
      </c>
      <c r="M90" s="20"/>
      <c r="N90" s="21"/>
      <c r="O90" s="3"/>
    </row>
    <row r="91" spans="1:15">
      <c r="A91" s="67">
        <v>3299</v>
      </c>
      <c r="B91" s="50" t="s">
        <v>25</v>
      </c>
      <c r="C91" s="34">
        <v>10000</v>
      </c>
      <c r="D91" s="47">
        <v>0</v>
      </c>
      <c r="E91" s="34">
        <v>0</v>
      </c>
      <c r="F91" s="34">
        <v>0</v>
      </c>
      <c r="G91" s="34">
        <v>0</v>
      </c>
      <c r="H91" s="34">
        <v>0</v>
      </c>
      <c r="I91" s="34">
        <v>5000</v>
      </c>
      <c r="J91" s="34">
        <v>5000</v>
      </c>
      <c r="K91" s="34">
        <v>0</v>
      </c>
      <c r="L91" s="34">
        <v>0</v>
      </c>
      <c r="M91" s="20"/>
      <c r="N91" s="21"/>
      <c r="O91" s="3"/>
    </row>
    <row r="92" spans="1:15" ht="24">
      <c r="A92" s="69" t="s">
        <v>75</v>
      </c>
      <c r="B92" s="72"/>
      <c r="C92" s="120"/>
      <c r="D92" s="120"/>
      <c r="E92" s="68"/>
      <c r="F92" s="68"/>
      <c r="G92" s="68"/>
      <c r="H92" s="68"/>
      <c r="I92" s="68"/>
      <c r="J92" s="68"/>
      <c r="K92" s="68"/>
      <c r="L92" s="68"/>
      <c r="M92" s="20"/>
      <c r="N92" s="21"/>
      <c r="O92" s="3"/>
    </row>
    <row r="93" spans="1:15">
      <c r="A93" s="65">
        <v>3</v>
      </c>
      <c r="B93" s="70" t="s">
        <v>76</v>
      </c>
      <c r="C93" s="56">
        <f>C94</f>
        <v>35000</v>
      </c>
      <c r="D93" s="56">
        <v>0</v>
      </c>
      <c r="E93" s="56">
        <f t="shared" ref="E93:L96" si="24">E94</f>
        <v>0</v>
      </c>
      <c r="F93" s="56">
        <f t="shared" si="24"/>
        <v>0</v>
      </c>
      <c r="G93" s="56">
        <f t="shared" si="24"/>
        <v>35000</v>
      </c>
      <c r="H93" s="56">
        <f t="shared" si="24"/>
        <v>0</v>
      </c>
      <c r="I93" s="56">
        <f t="shared" si="24"/>
        <v>0</v>
      </c>
      <c r="J93" s="56">
        <f t="shared" si="24"/>
        <v>0</v>
      </c>
      <c r="K93" s="56">
        <f t="shared" si="24"/>
        <v>0</v>
      </c>
      <c r="L93" s="56">
        <f t="shared" si="24"/>
        <v>0</v>
      </c>
      <c r="M93" s="20"/>
      <c r="N93" s="21"/>
      <c r="O93" s="3"/>
    </row>
    <row r="94" spans="1:15" s="4" customFormat="1">
      <c r="A94" s="65">
        <v>32</v>
      </c>
      <c r="B94" s="66" t="s">
        <v>19</v>
      </c>
      <c r="C94" s="35">
        <v>35000</v>
      </c>
      <c r="D94" s="35">
        <v>0</v>
      </c>
      <c r="E94" s="47">
        <f t="shared" si="24"/>
        <v>0</v>
      </c>
      <c r="F94" s="47">
        <f t="shared" si="24"/>
        <v>0</v>
      </c>
      <c r="G94" s="47">
        <f t="shared" si="24"/>
        <v>35000</v>
      </c>
      <c r="H94" s="47">
        <f t="shared" si="24"/>
        <v>0</v>
      </c>
      <c r="I94" s="47">
        <f t="shared" si="24"/>
        <v>0</v>
      </c>
      <c r="J94" s="47">
        <f t="shared" si="24"/>
        <v>0</v>
      </c>
      <c r="K94" s="47">
        <f t="shared" si="24"/>
        <v>0</v>
      </c>
      <c r="L94" s="47">
        <f t="shared" si="24"/>
        <v>0</v>
      </c>
      <c r="M94" s="20"/>
      <c r="N94" s="21"/>
    </row>
    <row r="95" spans="1:15" s="4" customFormat="1">
      <c r="A95" s="65">
        <v>323</v>
      </c>
      <c r="B95" s="71" t="s">
        <v>22</v>
      </c>
      <c r="C95" s="35">
        <v>35000</v>
      </c>
      <c r="D95" s="35">
        <v>0</v>
      </c>
      <c r="E95" s="47">
        <f t="shared" si="24"/>
        <v>0</v>
      </c>
      <c r="F95" s="47">
        <f t="shared" si="24"/>
        <v>0</v>
      </c>
      <c r="G95" s="47">
        <f t="shared" si="24"/>
        <v>35000</v>
      </c>
      <c r="H95" s="47">
        <f t="shared" si="24"/>
        <v>0</v>
      </c>
      <c r="I95" s="47">
        <f t="shared" si="24"/>
        <v>0</v>
      </c>
      <c r="J95" s="47">
        <f t="shared" si="24"/>
        <v>0</v>
      </c>
      <c r="K95" s="47">
        <f t="shared" si="24"/>
        <v>0</v>
      </c>
      <c r="L95" s="47">
        <f t="shared" si="24"/>
        <v>0</v>
      </c>
      <c r="M95" s="20"/>
      <c r="N95" s="21"/>
    </row>
    <row r="96" spans="1:15" ht="14.25" customHeight="1">
      <c r="A96" s="67">
        <v>3299</v>
      </c>
      <c r="B96" s="48" t="s">
        <v>24</v>
      </c>
      <c r="C96" s="35">
        <v>35000</v>
      </c>
      <c r="D96" s="34">
        <v>0</v>
      </c>
      <c r="E96" s="35">
        <f t="shared" si="24"/>
        <v>0</v>
      </c>
      <c r="F96" s="35">
        <f t="shared" si="24"/>
        <v>0</v>
      </c>
      <c r="G96" s="35">
        <f t="shared" si="24"/>
        <v>35000</v>
      </c>
      <c r="H96" s="35">
        <f t="shared" si="24"/>
        <v>0</v>
      </c>
      <c r="I96" s="35">
        <f t="shared" si="24"/>
        <v>0</v>
      </c>
      <c r="J96" s="35">
        <f t="shared" si="24"/>
        <v>0</v>
      </c>
      <c r="K96" s="35">
        <f t="shared" si="24"/>
        <v>0</v>
      </c>
      <c r="L96" s="35">
        <f t="shared" si="24"/>
        <v>0</v>
      </c>
      <c r="M96" s="20"/>
      <c r="N96" s="21"/>
      <c r="O96" s="3"/>
    </row>
    <row r="97" spans="1:15" ht="21.75" customHeight="1">
      <c r="A97" s="67">
        <v>3299</v>
      </c>
      <c r="B97" s="50" t="s">
        <v>25</v>
      </c>
      <c r="C97" s="34">
        <v>35000</v>
      </c>
      <c r="D97" s="34">
        <v>0</v>
      </c>
      <c r="E97" s="34">
        <v>0</v>
      </c>
      <c r="F97" s="34">
        <v>0</v>
      </c>
      <c r="G97" s="34">
        <v>35000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20"/>
      <c r="N97" s="21"/>
      <c r="O97" s="3"/>
    </row>
    <row r="98" spans="1:15" s="4" customFormat="1" ht="24">
      <c r="A98" s="69" t="s">
        <v>103</v>
      </c>
      <c r="B98" s="50"/>
      <c r="C98" s="116"/>
      <c r="D98" s="116"/>
      <c r="E98" s="34"/>
      <c r="F98" s="34"/>
      <c r="G98" s="116"/>
      <c r="H98" s="34"/>
      <c r="I98" s="34"/>
      <c r="J98" s="34"/>
      <c r="K98" s="34"/>
      <c r="L98" s="34"/>
      <c r="M98" s="20"/>
      <c r="N98" s="21"/>
    </row>
    <row r="99" spans="1:15">
      <c r="A99" s="45">
        <v>3</v>
      </c>
      <c r="B99" s="70" t="s">
        <v>88</v>
      </c>
      <c r="C99" s="56">
        <f>SUM(C100+C108)</f>
        <v>132100</v>
      </c>
      <c r="D99" s="56">
        <f>SUM(D100+D108)</f>
        <v>132100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20"/>
      <c r="N99" s="21"/>
      <c r="O99" s="3"/>
    </row>
    <row r="100" spans="1:15" s="4" customFormat="1" ht="17.25" customHeight="1">
      <c r="A100" s="45">
        <v>31</v>
      </c>
      <c r="B100" s="46" t="s">
        <v>19</v>
      </c>
      <c r="C100" s="47">
        <f>SUM(C101+D103+D105)</f>
        <v>113700</v>
      </c>
      <c r="D100" s="47">
        <f>SUM(D101+D103+D105)</f>
        <v>113700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20"/>
      <c r="N100" s="21"/>
    </row>
    <row r="101" spans="1:15" s="4" customFormat="1" ht="15" customHeight="1">
      <c r="A101" s="45">
        <v>311</v>
      </c>
      <c r="B101" s="48" t="s">
        <v>20</v>
      </c>
      <c r="C101" s="35">
        <f>C102</f>
        <v>92000</v>
      </c>
      <c r="D101" s="35">
        <f>D102</f>
        <v>92000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20"/>
      <c r="N101" s="21"/>
    </row>
    <row r="102" spans="1:15" s="4" customFormat="1" ht="21.75" customHeight="1">
      <c r="A102" s="49">
        <v>3111</v>
      </c>
      <c r="B102" s="50" t="s">
        <v>31</v>
      </c>
      <c r="C102" s="34">
        <v>92000</v>
      </c>
      <c r="D102" s="34">
        <v>92000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20"/>
      <c r="N102" s="21"/>
    </row>
    <row r="103" spans="1:15" s="4" customFormat="1" ht="21.75" customHeight="1">
      <c r="A103" s="51">
        <v>312</v>
      </c>
      <c r="B103" s="48" t="s">
        <v>74</v>
      </c>
      <c r="C103" s="35">
        <f>C104</f>
        <v>5000</v>
      </c>
      <c r="D103" s="35">
        <v>5000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20"/>
      <c r="N103" s="21"/>
    </row>
    <row r="104" spans="1:15" s="4" customFormat="1" ht="21.75" customHeight="1">
      <c r="A104" s="49">
        <v>3121</v>
      </c>
      <c r="B104" s="50" t="s">
        <v>74</v>
      </c>
      <c r="C104" s="34">
        <v>5000</v>
      </c>
      <c r="D104" s="34">
        <v>5000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20"/>
      <c r="N104" s="21"/>
    </row>
    <row r="105" spans="1:15">
      <c r="A105" s="45">
        <v>313</v>
      </c>
      <c r="B105" s="48" t="s">
        <v>21</v>
      </c>
      <c r="C105" s="35">
        <f>SUM(C106+C107)</f>
        <v>16700</v>
      </c>
      <c r="D105" s="35">
        <v>16700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20"/>
      <c r="N105" s="21"/>
      <c r="O105" s="3"/>
    </row>
    <row r="106" spans="1:15" s="87" customFormat="1">
      <c r="A106" s="67">
        <v>3132</v>
      </c>
      <c r="B106" s="50" t="s">
        <v>85</v>
      </c>
      <c r="C106" s="34">
        <v>15000</v>
      </c>
      <c r="D106" s="34">
        <v>15000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20"/>
      <c r="N106" s="21"/>
    </row>
    <row r="107" spans="1:15" s="86" customFormat="1">
      <c r="A107" s="67">
        <v>3133</v>
      </c>
      <c r="B107" s="50" t="s">
        <v>86</v>
      </c>
      <c r="C107" s="34">
        <v>1700</v>
      </c>
      <c r="D107" s="34">
        <v>1700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20"/>
      <c r="N107" s="21"/>
    </row>
    <row r="108" spans="1:15" s="87" customFormat="1">
      <c r="A108" s="51">
        <v>321</v>
      </c>
      <c r="B108" s="48" t="s">
        <v>97</v>
      </c>
      <c r="C108" s="35">
        <f>SUM(C109+C110)</f>
        <v>18400</v>
      </c>
      <c r="D108" s="35">
        <v>18400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20"/>
      <c r="N108" s="21"/>
    </row>
    <row r="109" spans="1:15">
      <c r="A109" s="67">
        <v>3211</v>
      </c>
      <c r="B109" s="50" t="s">
        <v>35</v>
      </c>
      <c r="C109" s="34">
        <v>4400</v>
      </c>
      <c r="D109" s="34">
        <v>4400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20"/>
      <c r="N109" s="21"/>
      <c r="O109" s="3"/>
    </row>
    <row r="110" spans="1:15" s="86" customFormat="1">
      <c r="A110" s="67">
        <v>3212</v>
      </c>
      <c r="B110" s="50" t="s">
        <v>87</v>
      </c>
      <c r="C110" s="34">
        <v>14000</v>
      </c>
      <c r="D110" s="34">
        <v>14000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20"/>
      <c r="N110" s="21"/>
    </row>
    <row r="111" spans="1:15" s="81" customFormat="1" ht="12.75" customHeight="1">
      <c r="A111" s="49"/>
      <c r="B111" s="50"/>
      <c r="C111" s="116"/>
      <c r="D111" s="116"/>
      <c r="E111" s="76"/>
      <c r="F111" s="34"/>
      <c r="G111" s="34"/>
      <c r="H111" s="116"/>
      <c r="I111" s="34"/>
      <c r="J111" s="34"/>
      <c r="K111" s="34"/>
      <c r="L111" s="34"/>
      <c r="M111" s="20"/>
      <c r="N111" s="21"/>
    </row>
    <row r="112" spans="1:15" s="81" customFormat="1" ht="12.75" customHeight="1">
      <c r="A112" s="73" t="s">
        <v>64</v>
      </c>
      <c r="B112" s="74" t="s">
        <v>65</v>
      </c>
      <c r="C112" s="54">
        <f t="shared" ref="C112:K112" si="25">SUM(C113+C123)</f>
        <v>263060</v>
      </c>
      <c r="D112" s="54">
        <f t="shared" si="25"/>
        <v>251000</v>
      </c>
      <c r="E112" s="54">
        <f t="shared" si="25"/>
        <v>12060</v>
      </c>
      <c r="F112" s="54">
        <f t="shared" si="25"/>
        <v>0</v>
      </c>
      <c r="G112" s="54">
        <f t="shared" si="25"/>
        <v>0</v>
      </c>
      <c r="H112" s="54">
        <f t="shared" si="25"/>
        <v>0</v>
      </c>
      <c r="I112" s="54">
        <f t="shared" ca="1" si="25"/>
        <v>0</v>
      </c>
      <c r="J112" s="54">
        <f t="shared" si="25"/>
        <v>0</v>
      </c>
      <c r="K112" s="54">
        <f t="shared" si="25"/>
        <v>0</v>
      </c>
      <c r="L112" s="54">
        <v>0</v>
      </c>
      <c r="M112" s="20"/>
      <c r="N112" s="21"/>
    </row>
    <row r="113" spans="1:15" ht="24">
      <c r="A113" s="69" t="s">
        <v>91</v>
      </c>
      <c r="B113" s="44" t="s">
        <v>66</v>
      </c>
      <c r="C113" s="56">
        <v>163060</v>
      </c>
      <c r="D113" s="56">
        <v>151000</v>
      </c>
      <c r="E113" s="56">
        <f t="shared" ref="E113:L114" si="26">E114</f>
        <v>12060</v>
      </c>
      <c r="F113" s="56">
        <f t="shared" si="26"/>
        <v>0</v>
      </c>
      <c r="G113" s="56">
        <f t="shared" si="26"/>
        <v>0</v>
      </c>
      <c r="H113" s="56">
        <v>0</v>
      </c>
      <c r="I113" s="56">
        <f t="shared" si="26"/>
        <v>0</v>
      </c>
      <c r="J113" s="56">
        <f t="shared" si="26"/>
        <v>0</v>
      </c>
      <c r="K113" s="56">
        <f t="shared" si="26"/>
        <v>0</v>
      </c>
      <c r="L113" s="56">
        <f t="shared" si="26"/>
        <v>0</v>
      </c>
      <c r="M113" s="20"/>
      <c r="N113" s="21"/>
      <c r="O113" s="3"/>
    </row>
    <row r="114" spans="1:15" ht="27" customHeight="1">
      <c r="A114" s="51">
        <v>4</v>
      </c>
      <c r="B114" s="46" t="s">
        <v>54</v>
      </c>
      <c r="C114" s="35">
        <v>163060</v>
      </c>
      <c r="D114" s="47">
        <v>151000</v>
      </c>
      <c r="E114" s="47">
        <f>E115+E120</f>
        <v>12060</v>
      </c>
      <c r="F114" s="47">
        <f>F115+F120</f>
        <v>0</v>
      </c>
      <c r="G114" s="47">
        <f t="shared" si="26"/>
        <v>0</v>
      </c>
      <c r="H114" s="47">
        <f t="shared" si="26"/>
        <v>0</v>
      </c>
      <c r="I114" s="47">
        <f t="shared" si="26"/>
        <v>0</v>
      </c>
      <c r="J114" s="47">
        <f t="shared" si="26"/>
        <v>0</v>
      </c>
      <c r="K114" s="47">
        <f>K115+K120</f>
        <v>0</v>
      </c>
      <c r="L114" s="47">
        <f>L115+L120</f>
        <v>0</v>
      </c>
      <c r="M114" s="20"/>
      <c r="N114" s="21"/>
      <c r="O114" s="3"/>
    </row>
    <row r="115" spans="1:15" ht="24.75" customHeight="1">
      <c r="A115" s="51">
        <v>42</v>
      </c>
      <c r="B115" s="48" t="s">
        <v>50</v>
      </c>
      <c r="C115" s="35">
        <f>SUM(C116+C120)</f>
        <v>163060</v>
      </c>
      <c r="D115" s="35">
        <v>151000</v>
      </c>
      <c r="E115" s="35">
        <f t="shared" ref="E115:K115" si="27">E116</f>
        <v>11560</v>
      </c>
      <c r="F115" s="35">
        <f>F116+F120</f>
        <v>0</v>
      </c>
      <c r="G115" s="35">
        <f t="shared" si="27"/>
        <v>0</v>
      </c>
      <c r="H115" s="35">
        <f t="shared" si="27"/>
        <v>0</v>
      </c>
      <c r="I115" s="35">
        <f t="shared" si="27"/>
        <v>0</v>
      </c>
      <c r="J115" s="35">
        <f t="shared" si="27"/>
        <v>0</v>
      </c>
      <c r="K115" s="35">
        <f t="shared" si="27"/>
        <v>0</v>
      </c>
      <c r="L115" s="35">
        <f>L116+L120</f>
        <v>0</v>
      </c>
      <c r="M115" s="20"/>
      <c r="N115" s="21"/>
      <c r="O115" s="3"/>
    </row>
    <row r="116" spans="1:15">
      <c r="A116" s="51">
        <v>422</v>
      </c>
      <c r="B116" s="48" t="s">
        <v>27</v>
      </c>
      <c r="C116" s="35">
        <f>SUM(C117:C119)</f>
        <v>161560</v>
      </c>
      <c r="D116" s="35">
        <v>150000</v>
      </c>
      <c r="E116" s="35">
        <f>E117+E118+E119</f>
        <v>11560</v>
      </c>
      <c r="F116" s="35">
        <f>F117+F119</f>
        <v>0</v>
      </c>
      <c r="G116" s="35">
        <f>G117+G118+G119</f>
        <v>0</v>
      </c>
      <c r="H116" s="35">
        <f>H117+H118+H119</f>
        <v>0</v>
      </c>
      <c r="I116" s="35">
        <f>I117+I118+I119</f>
        <v>0</v>
      </c>
      <c r="J116" s="35">
        <f>J117+J118+J119</f>
        <v>0</v>
      </c>
      <c r="K116" s="35">
        <f>K117+K119</f>
        <v>0</v>
      </c>
      <c r="L116" s="35">
        <f>L117+L119</f>
        <v>0</v>
      </c>
      <c r="M116" s="20"/>
      <c r="N116" s="21"/>
      <c r="O116" s="3"/>
    </row>
    <row r="117" spans="1:15" s="4" customFormat="1">
      <c r="A117" s="52">
        <v>4221</v>
      </c>
      <c r="B117" s="50" t="s">
        <v>51</v>
      </c>
      <c r="C117" s="34">
        <v>59560</v>
      </c>
      <c r="D117" s="34">
        <v>50000</v>
      </c>
      <c r="E117" s="34">
        <v>9560</v>
      </c>
      <c r="F117" s="34">
        <v>0</v>
      </c>
      <c r="G117" s="35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20"/>
      <c r="N117" s="21"/>
    </row>
    <row r="118" spans="1:15" s="4" customFormat="1" ht="12.75" customHeight="1">
      <c r="A118" s="52">
        <v>4223</v>
      </c>
      <c r="B118" s="50" t="s">
        <v>73</v>
      </c>
      <c r="C118" s="34">
        <v>50000</v>
      </c>
      <c r="D118" s="34">
        <v>50000</v>
      </c>
      <c r="E118" s="34">
        <v>0</v>
      </c>
      <c r="F118" s="34">
        <v>0</v>
      </c>
      <c r="G118" s="35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20"/>
      <c r="N118" s="21"/>
    </row>
    <row r="119" spans="1:15" s="4" customFormat="1" ht="12.75" customHeight="1">
      <c r="A119" s="52">
        <v>4227</v>
      </c>
      <c r="B119" s="50" t="s">
        <v>52</v>
      </c>
      <c r="C119" s="34">
        <v>52000</v>
      </c>
      <c r="D119" s="34">
        <v>50000</v>
      </c>
      <c r="E119" s="34">
        <v>2000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20"/>
      <c r="N119" s="21"/>
    </row>
    <row r="120" spans="1:15" s="4" customFormat="1" ht="12.75" customHeight="1">
      <c r="A120" s="51">
        <v>424</v>
      </c>
      <c r="B120" s="48" t="s">
        <v>72</v>
      </c>
      <c r="C120" s="35">
        <v>1500</v>
      </c>
      <c r="D120" s="35">
        <v>1000</v>
      </c>
      <c r="E120" s="35">
        <f>E121</f>
        <v>500</v>
      </c>
      <c r="F120" s="35">
        <f t="shared" ref="F120:L120" si="28">F121</f>
        <v>0</v>
      </c>
      <c r="G120" s="35">
        <f t="shared" si="28"/>
        <v>0</v>
      </c>
      <c r="H120" s="35">
        <f>H121</f>
        <v>0</v>
      </c>
      <c r="I120" s="35">
        <f t="shared" si="28"/>
        <v>0</v>
      </c>
      <c r="J120" s="35">
        <f t="shared" si="28"/>
        <v>0</v>
      </c>
      <c r="K120" s="35">
        <f t="shared" si="28"/>
        <v>0</v>
      </c>
      <c r="L120" s="35">
        <f t="shared" si="28"/>
        <v>0</v>
      </c>
      <c r="M120" s="20"/>
      <c r="N120" s="21"/>
    </row>
    <row r="121" spans="1:15" s="4" customFormat="1" ht="12.75" customHeight="1">
      <c r="A121" s="52">
        <v>4241</v>
      </c>
      <c r="B121" s="50" t="s">
        <v>53</v>
      </c>
      <c r="C121" s="34">
        <v>1500</v>
      </c>
      <c r="D121" s="34">
        <v>1000</v>
      </c>
      <c r="E121" s="34">
        <v>500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20"/>
      <c r="N121" s="21"/>
    </row>
    <row r="122" spans="1:15" s="4" customFormat="1" ht="12.75" customHeight="1">
      <c r="A122" s="52"/>
      <c r="B122" s="50"/>
      <c r="C122" s="116"/>
      <c r="D122" s="116"/>
      <c r="E122" s="34"/>
      <c r="F122" s="34"/>
      <c r="G122" s="34"/>
      <c r="H122" s="34"/>
      <c r="I122" s="34"/>
      <c r="J122" s="34"/>
      <c r="K122" s="34"/>
      <c r="L122" s="34"/>
      <c r="M122" s="20"/>
      <c r="N122" s="21"/>
    </row>
    <row r="123" spans="1:15" s="4" customFormat="1" ht="12.75" customHeight="1">
      <c r="A123" s="73" t="s">
        <v>64</v>
      </c>
      <c r="B123" s="44" t="s">
        <v>90</v>
      </c>
      <c r="C123" s="56">
        <f t="shared" ref="C123:I123" si="29">C124</f>
        <v>100000</v>
      </c>
      <c r="D123" s="56">
        <f t="shared" si="29"/>
        <v>100000</v>
      </c>
      <c r="E123" s="56">
        <f t="shared" si="29"/>
        <v>0</v>
      </c>
      <c r="F123" s="56">
        <f>F124</f>
        <v>0</v>
      </c>
      <c r="G123" s="56">
        <f t="shared" si="29"/>
        <v>0</v>
      </c>
      <c r="H123" s="56">
        <f t="shared" si="29"/>
        <v>0</v>
      </c>
      <c r="I123" s="56">
        <f t="shared" ca="1" si="29"/>
        <v>0</v>
      </c>
      <c r="J123" s="56">
        <v>0</v>
      </c>
      <c r="K123" s="56">
        <f>K124</f>
        <v>0</v>
      </c>
      <c r="L123" s="56">
        <v>0</v>
      </c>
      <c r="M123" s="20"/>
      <c r="N123" s="21"/>
    </row>
    <row r="124" spans="1:15" s="4" customFormat="1" ht="25.5" customHeight="1">
      <c r="A124" s="75" t="s">
        <v>89</v>
      </c>
      <c r="B124" s="46" t="s">
        <v>54</v>
      </c>
      <c r="C124" s="35">
        <v>100000</v>
      </c>
      <c r="D124" s="35">
        <v>100000</v>
      </c>
      <c r="E124" s="47">
        <f>E125+F130</f>
        <v>0</v>
      </c>
      <c r="F124" s="47">
        <f>F125+G130</f>
        <v>0</v>
      </c>
      <c r="G124" s="47">
        <f t="shared" ref="G124:H124" si="30">G125</f>
        <v>0</v>
      </c>
      <c r="H124" s="47">
        <f t="shared" si="30"/>
        <v>0</v>
      </c>
      <c r="I124" s="35">
        <f ca="1">I125</f>
        <v>0</v>
      </c>
      <c r="J124" s="47">
        <v>0</v>
      </c>
      <c r="K124" s="35">
        <v>0</v>
      </c>
      <c r="L124" s="47">
        <v>0</v>
      </c>
      <c r="M124" s="20"/>
      <c r="N124" s="21"/>
    </row>
    <row r="125" spans="1:15" s="4" customFormat="1" ht="15.75" customHeight="1">
      <c r="A125" s="51">
        <v>4</v>
      </c>
      <c r="B125" s="48" t="s">
        <v>90</v>
      </c>
      <c r="C125" s="35">
        <v>100000</v>
      </c>
      <c r="D125" s="35">
        <v>100000</v>
      </c>
      <c r="E125" s="35">
        <f>E126</f>
        <v>0</v>
      </c>
      <c r="F125" s="35">
        <f>F126+G130</f>
        <v>0</v>
      </c>
      <c r="G125" s="35">
        <f>G126</f>
        <v>0</v>
      </c>
      <c r="H125" s="35">
        <f>H126</f>
        <v>0</v>
      </c>
      <c r="I125" s="35">
        <f ca="1">I126</f>
        <v>0</v>
      </c>
      <c r="J125" s="35">
        <v>0</v>
      </c>
      <c r="K125" s="35">
        <f>K126</f>
        <v>0</v>
      </c>
      <c r="L125" s="35">
        <v>0</v>
      </c>
      <c r="M125" s="20"/>
      <c r="N125" s="21"/>
    </row>
    <row r="126" spans="1:15" s="4" customFormat="1" ht="12.75" customHeight="1">
      <c r="A126" s="51">
        <v>451</v>
      </c>
      <c r="B126" s="48" t="s">
        <v>90</v>
      </c>
      <c r="C126" s="35">
        <v>100000</v>
      </c>
      <c r="D126" s="35">
        <v>100000</v>
      </c>
      <c r="E126" s="35">
        <v>0</v>
      </c>
      <c r="F126" s="35">
        <v>0</v>
      </c>
      <c r="G126" s="35">
        <v>0</v>
      </c>
      <c r="H126" s="35">
        <v>0</v>
      </c>
      <c r="I126" s="35">
        <f t="shared" ref="I126:I127" ca="1" si="31">I126</f>
        <v>0</v>
      </c>
      <c r="J126" s="35">
        <v>0</v>
      </c>
      <c r="K126" s="35">
        <v>0</v>
      </c>
      <c r="L126" s="35">
        <v>0</v>
      </c>
      <c r="M126" s="20"/>
      <c r="N126" s="21"/>
    </row>
    <row r="127" spans="1:15" s="4" customFormat="1" ht="27.75" customHeight="1">
      <c r="A127" s="84">
        <v>4511</v>
      </c>
      <c r="B127" s="50" t="s">
        <v>117</v>
      </c>
      <c r="C127" s="34">
        <v>100000</v>
      </c>
      <c r="D127" s="34">
        <v>100000</v>
      </c>
      <c r="E127" s="34">
        <v>0</v>
      </c>
      <c r="F127" s="34">
        <v>0</v>
      </c>
      <c r="G127" s="34">
        <v>0</v>
      </c>
      <c r="H127" s="34">
        <v>0</v>
      </c>
      <c r="I127" s="34">
        <f t="shared" ca="1" si="31"/>
        <v>0</v>
      </c>
      <c r="J127" s="34">
        <v>0</v>
      </c>
      <c r="K127" s="34">
        <v>0</v>
      </c>
      <c r="L127" s="34">
        <v>0</v>
      </c>
      <c r="M127" s="20"/>
      <c r="N127" s="21"/>
    </row>
    <row r="128" spans="1:15" s="4" customFormat="1" ht="27" customHeight="1">
      <c r="A128" s="20"/>
      <c r="B128" s="20"/>
      <c r="C128" s="20"/>
      <c r="D128" s="20"/>
      <c r="E128" s="20"/>
      <c r="F128" s="20"/>
      <c r="G128" s="3"/>
      <c r="H128" s="3"/>
      <c r="I128" s="3"/>
      <c r="J128" s="3"/>
      <c r="K128" s="3"/>
      <c r="L128" s="3"/>
    </row>
    <row r="129" spans="1:15" s="4" customFormat="1" ht="30" customHeight="1">
      <c r="A129" s="20"/>
      <c r="B129" s="21"/>
      <c r="C129" s="21"/>
      <c r="D129" s="21"/>
      <c r="E129" s="21"/>
      <c r="F129" s="21"/>
    </row>
    <row r="130" spans="1:15" s="4" customFormat="1" ht="15.75" customHeight="1">
      <c r="A130" s="21"/>
      <c r="B130" s="20"/>
      <c r="C130" s="20"/>
      <c r="D130" s="20"/>
      <c r="E130" s="20"/>
      <c r="F130" s="20"/>
      <c r="G130" s="3"/>
      <c r="H130" s="3"/>
      <c r="I130" s="3"/>
      <c r="J130" s="3"/>
      <c r="K130" s="3"/>
      <c r="L130" s="3"/>
    </row>
    <row r="131" spans="1:15" s="4" customFormat="1" ht="12.75" customHeight="1">
      <c r="A131" s="20"/>
      <c r="B131" s="20"/>
      <c r="C131" s="20"/>
      <c r="D131" s="20"/>
      <c r="E131" s="20"/>
      <c r="F131" s="20"/>
      <c r="G131" s="3"/>
      <c r="H131" s="3"/>
      <c r="I131" s="3"/>
      <c r="J131" s="3"/>
      <c r="K131" s="3"/>
      <c r="L131" s="3"/>
    </row>
    <row r="132" spans="1:15">
      <c r="A132" s="20"/>
      <c r="B132" s="20"/>
      <c r="C132" s="20"/>
      <c r="D132" s="20"/>
      <c r="E132" s="20"/>
      <c r="F132" s="20"/>
      <c r="G132" s="3"/>
      <c r="H132" s="3"/>
      <c r="I132" s="3"/>
      <c r="J132" s="3"/>
      <c r="K132" s="3"/>
      <c r="L132" s="3"/>
      <c r="M132" s="3"/>
      <c r="N132" s="3"/>
      <c r="O132" s="3"/>
    </row>
    <row r="133" spans="1:15" s="4" customFormat="1">
      <c r="A133" s="20"/>
      <c r="B133" s="20"/>
      <c r="C133" s="20"/>
      <c r="D133" s="20"/>
      <c r="E133" s="20"/>
      <c r="F133" s="20"/>
      <c r="G133" s="3"/>
      <c r="H133" s="3"/>
      <c r="I133" s="3"/>
      <c r="J133" s="3"/>
      <c r="K133" s="3"/>
      <c r="L133" s="3"/>
    </row>
    <row r="134" spans="1:15" s="4" customFormat="1">
      <c r="A134" s="20"/>
      <c r="B134" s="21"/>
      <c r="C134" s="21"/>
      <c r="D134" s="21"/>
      <c r="E134" s="21"/>
      <c r="F134" s="21"/>
    </row>
    <row r="135" spans="1:15">
      <c r="A135" s="21"/>
      <c r="B135" s="20"/>
      <c r="C135" s="20"/>
      <c r="D135" s="20"/>
      <c r="E135" s="20"/>
      <c r="F135" s="20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20"/>
      <c r="B136" s="21"/>
      <c r="C136" s="21"/>
      <c r="D136" s="21"/>
      <c r="E136" s="21"/>
      <c r="F136" s="21"/>
      <c r="G136" s="4"/>
      <c r="H136" s="4"/>
      <c r="I136" s="4"/>
      <c r="J136" s="4"/>
      <c r="K136" s="4"/>
      <c r="L136" s="4"/>
      <c r="M136" s="3"/>
      <c r="N136" s="3"/>
      <c r="O136" s="3"/>
    </row>
    <row r="137" spans="1:15">
      <c r="A137" s="21"/>
      <c r="B137" s="20"/>
      <c r="C137" s="20"/>
      <c r="D137" s="20"/>
      <c r="E137" s="20"/>
      <c r="F137" s="20"/>
      <c r="G137" s="3"/>
      <c r="H137" s="3"/>
      <c r="I137" s="3"/>
      <c r="J137" s="3"/>
      <c r="K137" s="3"/>
      <c r="L137" s="3"/>
      <c r="M137" s="3"/>
      <c r="N137" s="3"/>
      <c r="O137" s="3"/>
    </row>
    <row r="138" spans="1:15" s="4" customFormat="1" ht="12.75" customHeight="1">
      <c r="A138" s="20"/>
      <c r="B138" s="21"/>
      <c r="C138" s="21"/>
      <c r="D138" s="21"/>
      <c r="E138" s="21"/>
      <c r="F138" s="21"/>
    </row>
    <row r="139" spans="1:15" s="4" customFormat="1">
      <c r="A139" s="21"/>
      <c r="B139" s="21"/>
      <c r="C139" s="21"/>
      <c r="D139" s="21"/>
      <c r="E139" s="21"/>
      <c r="F139" s="21"/>
    </row>
    <row r="140" spans="1:15" s="4" customFormat="1" ht="17.25" customHeight="1">
      <c r="A140" s="21"/>
      <c r="B140" s="20"/>
      <c r="C140" s="20"/>
      <c r="D140" s="20"/>
      <c r="E140" s="20"/>
      <c r="F140" s="20"/>
      <c r="G140" s="3"/>
      <c r="H140" s="3"/>
      <c r="I140" s="3"/>
      <c r="J140" s="3"/>
      <c r="K140" s="3"/>
      <c r="L140" s="3"/>
    </row>
    <row r="141" spans="1:15">
      <c r="A141" s="20"/>
      <c r="B141" s="20"/>
      <c r="C141" s="20"/>
      <c r="D141" s="20"/>
      <c r="E141" s="20"/>
      <c r="F141" s="20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20"/>
      <c r="B142" s="20"/>
      <c r="C142" s="20"/>
      <c r="D142" s="20"/>
      <c r="E142" s="20"/>
      <c r="F142" s="20"/>
      <c r="G142" s="3"/>
      <c r="H142" s="3"/>
      <c r="I142" s="3"/>
      <c r="J142" s="3"/>
      <c r="K142" s="3"/>
      <c r="L142" s="3"/>
      <c r="M142" s="3"/>
      <c r="N142" s="3"/>
      <c r="O142" s="3"/>
    </row>
    <row r="143" spans="1:15" s="4" customFormat="1">
      <c r="A143" s="20"/>
      <c r="B143" s="21"/>
      <c r="C143" s="21"/>
      <c r="D143" s="21"/>
      <c r="E143" s="21"/>
      <c r="F143" s="21"/>
    </row>
    <row r="144" spans="1:15">
      <c r="A144" s="21"/>
      <c r="B144" s="21"/>
      <c r="C144" s="21"/>
      <c r="D144" s="21"/>
      <c r="E144" s="21"/>
      <c r="F144" s="21"/>
      <c r="G144" s="4"/>
      <c r="H144" s="4"/>
      <c r="I144" s="4"/>
      <c r="J144" s="4"/>
      <c r="K144" s="4"/>
      <c r="L144" s="4"/>
      <c r="M144" s="3"/>
      <c r="N144" s="3"/>
      <c r="O144" s="3"/>
    </row>
    <row r="145" spans="1:15">
      <c r="A145" s="21"/>
      <c r="B145" s="21"/>
      <c r="C145" s="21"/>
      <c r="D145" s="21"/>
      <c r="E145" s="21"/>
      <c r="F145" s="21"/>
      <c r="G145" s="4"/>
      <c r="H145" s="4"/>
      <c r="I145" s="4"/>
      <c r="J145" s="4"/>
      <c r="K145" s="4"/>
      <c r="L145" s="4"/>
      <c r="M145" s="3"/>
      <c r="N145" s="3"/>
      <c r="O145" s="3"/>
    </row>
    <row r="146" spans="1:15">
      <c r="A146" s="21"/>
      <c r="B146" s="20"/>
      <c r="C146" s="20"/>
      <c r="D146" s="20"/>
      <c r="E146" s="20"/>
      <c r="F146" s="20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20"/>
      <c r="B147" s="20"/>
      <c r="C147" s="20"/>
      <c r="D147" s="20"/>
      <c r="E147" s="20"/>
      <c r="F147" s="20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20"/>
      <c r="B148" s="20"/>
      <c r="C148" s="20"/>
      <c r="D148" s="20"/>
      <c r="E148" s="20"/>
      <c r="F148" s="20"/>
      <c r="G148" s="3"/>
      <c r="H148" s="3"/>
      <c r="I148" s="3"/>
      <c r="J148" s="3"/>
      <c r="K148" s="3"/>
      <c r="L148" s="3"/>
      <c r="M148" s="3"/>
      <c r="N148" s="21"/>
      <c r="O148" s="21"/>
    </row>
    <row r="149" spans="1:15" s="4" customFormat="1">
      <c r="A149" s="21"/>
      <c r="B149" s="20"/>
      <c r="C149" s="20"/>
      <c r="D149" s="20"/>
      <c r="E149" s="20"/>
      <c r="F149" s="20"/>
      <c r="G149" s="3"/>
      <c r="H149" s="3"/>
      <c r="I149" s="3"/>
      <c r="J149" s="3"/>
      <c r="K149" s="3"/>
      <c r="L149" s="3"/>
      <c r="N149" s="21"/>
      <c r="O149" s="21"/>
    </row>
    <row r="150" spans="1:15">
      <c r="A150" s="20"/>
      <c r="B150" s="21"/>
      <c r="C150" s="21"/>
      <c r="D150" s="21"/>
      <c r="E150" s="21"/>
      <c r="F150" s="21"/>
      <c r="G150" s="4"/>
      <c r="H150" s="4"/>
      <c r="I150" s="4"/>
      <c r="J150" s="4"/>
      <c r="K150" s="4"/>
      <c r="L150" s="4"/>
      <c r="M150" s="3"/>
      <c r="N150" s="20"/>
      <c r="O150" s="20"/>
    </row>
    <row r="151" spans="1:15">
      <c r="A151" s="21"/>
      <c r="B151" s="20"/>
      <c r="C151" s="20"/>
      <c r="D151" s="20"/>
      <c r="E151" s="20"/>
      <c r="F151" s="20"/>
      <c r="G151" s="3"/>
      <c r="H151" s="3"/>
      <c r="I151" s="3"/>
      <c r="J151" s="3"/>
      <c r="K151" s="3"/>
      <c r="L151" s="3"/>
      <c r="M151" s="4"/>
      <c r="N151" s="21"/>
      <c r="O151" s="21"/>
    </row>
    <row r="152" spans="1:15">
      <c r="A152" s="20"/>
      <c r="B152" s="20"/>
      <c r="C152" s="20"/>
      <c r="D152" s="20"/>
      <c r="E152" s="20"/>
      <c r="F152" s="20"/>
      <c r="G152" s="3"/>
      <c r="H152" s="3"/>
      <c r="I152" s="3"/>
      <c r="J152" s="3"/>
      <c r="K152" s="3"/>
      <c r="L152" s="3"/>
      <c r="M152" s="4"/>
      <c r="N152" s="20"/>
      <c r="O152" s="20"/>
    </row>
    <row r="153" spans="1:15" s="4" customFormat="1">
      <c r="A153" s="20"/>
      <c r="B153" s="20"/>
      <c r="C153" s="20"/>
      <c r="D153" s="20"/>
      <c r="E153" s="20"/>
      <c r="F153" s="20"/>
      <c r="G153" s="3"/>
      <c r="H153" s="3"/>
      <c r="I153" s="3"/>
      <c r="J153" s="3"/>
      <c r="K153" s="3"/>
      <c r="L153" s="3"/>
      <c r="M153" s="3"/>
      <c r="N153" s="21"/>
      <c r="O153" s="21"/>
    </row>
    <row r="154" spans="1:15">
      <c r="A154" s="20"/>
      <c r="B154" s="20"/>
      <c r="C154" s="20"/>
      <c r="D154" s="20"/>
      <c r="E154" s="20"/>
      <c r="F154" s="20"/>
      <c r="G154" s="3"/>
      <c r="H154" s="3"/>
      <c r="I154" s="3"/>
      <c r="J154" s="3"/>
      <c r="K154" s="3"/>
      <c r="L154" s="3"/>
      <c r="M154" s="3"/>
      <c r="N154" s="21"/>
      <c r="O154" s="21"/>
    </row>
    <row r="155" spans="1:15">
      <c r="A155" s="20"/>
      <c r="B155" s="3"/>
      <c r="C155" s="3"/>
      <c r="D155" s="3"/>
      <c r="E155" s="3"/>
      <c r="F155" s="85"/>
      <c r="G155" s="3"/>
      <c r="H155" s="3"/>
      <c r="I155" s="3"/>
      <c r="J155" s="3"/>
      <c r="K155" s="3"/>
      <c r="L155" s="3"/>
      <c r="M155" s="3"/>
      <c r="N155" s="20"/>
      <c r="O155" s="20"/>
    </row>
    <row r="156" spans="1:15">
      <c r="A156" s="3"/>
      <c r="B156" s="3"/>
      <c r="C156" s="3"/>
      <c r="D156" s="3"/>
      <c r="E156" s="3"/>
      <c r="F156" s="85"/>
      <c r="G156" s="3"/>
      <c r="H156" s="3"/>
      <c r="I156" s="3"/>
      <c r="J156" s="3"/>
      <c r="K156" s="3"/>
      <c r="L156" s="3"/>
      <c r="M156" s="4"/>
      <c r="N156" s="20"/>
      <c r="O156" s="20"/>
    </row>
    <row r="157" spans="1:15">
      <c r="A157" s="3"/>
      <c r="B157" s="3"/>
      <c r="C157" s="3"/>
      <c r="D157" s="3"/>
      <c r="E157" s="3"/>
      <c r="F157" s="85"/>
      <c r="G157" s="3"/>
      <c r="H157" s="3"/>
      <c r="I157" s="3"/>
      <c r="J157" s="3"/>
      <c r="K157" s="3"/>
      <c r="L157" s="3"/>
      <c r="M157" s="4"/>
      <c r="N157" s="20"/>
      <c r="O157" s="20"/>
    </row>
    <row r="158" spans="1:15" s="4" customFormat="1">
      <c r="A158" s="3"/>
      <c r="B158" s="3"/>
      <c r="C158" s="3"/>
      <c r="D158" s="3"/>
      <c r="E158" s="3"/>
      <c r="F158" s="85"/>
      <c r="G158" s="3"/>
      <c r="H158" s="3"/>
      <c r="I158" s="3"/>
      <c r="J158" s="3"/>
      <c r="K158" s="3"/>
      <c r="L158" s="3"/>
      <c r="N158" s="21"/>
      <c r="O158" s="21"/>
    </row>
    <row r="159" spans="1:15">
      <c r="A159" s="3"/>
      <c r="B159" s="3"/>
      <c r="C159" s="3"/>
      <c r="D159" s="3"/>
      <c r="E159" s="3"/>
      <c r="F159" s="85"/>
      <c r="G159" s="3"/>
      <c r="H159" s="3"/>
      <c r="I159" s="3"/>
      <c r="J159" s="3"/>
      <c r="K159" s="3"/>
      <c r="L159" s="3"/>
      <c r="M159" s="3"/>
      <c r="N159" s="21"/>
      <c r="O159" s="21"/>
    </row>
    <row r="160" spans="1:15" s="4" customFormat="1">
      <c r="A160" s="3"/>
      <c r="B160" s="3"/>
      <c r="C160" s="3"/>
      <c r="D160" s="3"/>
      <c r="E160" s="3"/>
      <c r="F160" s="85"/>
      <c r="G160" s="3"/>
      <c r="H160" s="3"/>
      <c r="I160" s="3"/>
      <c r="J160" s="3"/>
      <c r="K160" s="3"/>
      <c r="L160" s="3"/>
      <c r="M160" s="3"/>
      <c r="N160" s="21"/>
      <c r="O160" s="21"/>
    </row>
    <row r="161" spans="1:15" s="4" customFormat="1">
      <c r="A161" s="3"/>
      <c r="B161" s="3"/>
      <c r="C161" s="3"/>
      <c r="D161" s="3"/>
      <c r="E161" s="3"/>
      <c r="F161" s="85"/>
      <c r="G161" s="3"/>
      <c r="H161" s="3"/>
      <c r="I161" s="3"/>
      <c r="J161" s="3"/>
      <c r="K161" s="3"/>
      <c r="L161" s="3"/>
      <c r="M161" s="3"/>
      <c r="N161" s="20"/>
      <c r="O161" s="20"/>
    </row>
    <row r="162" spans="1:15">
      <c r="A162" s="3"/>
      <c r="B162" s="3"/>
      <c r="C162" s="3"/>
      <c r="D162" s="3"/>
      <c r="E162" s="3"/>
      <c r="F162" s="85"/>
      <c r="G162" s="3"/>
      <c r="H162" s="3"/>
      <c r="I162" s="3"/>
      <c r="J162" s="3"/>
      <c r="K162" s="3"/>
      <c r="L162" s="3"/>
      <c r="M162" s="4"/>
      <c r="N162" s="20"/>
      <c r="O162" s="20"/>
    </row>
    <row r="163" spans="1:15" s="4" customFormat="1">
      <c r="A163" s="3"/>
      <c r="B163" s="3"/>
      <c r="C163" s="3"/>
      <c r="D163" s="3"/>
      <c r="E163" s="3"/>
      <c r="F163" s="85"/>
      <c r="G163" s="3"/>
      <c r="H163" s="3"/>
      <c r="I163" s="3"/>
      <c r="J163" s="3"/>
      <c r="K163" s="3"/>
      <c r="L163" s="3"/>
      <c r="M163" s="3"/>
      <c r="N163" s="20"/>
      <c r="O163" s="20"/>
    </row>
    <row r="164" spans="1:15">
      <c r="A164" s="3"/>
      <c r="B164" s="3"/>
      <c r="C164" s="3"/>
      <c r="D164" s="3"/>
      <c r="E164" s="3"/>
      <c r="F164" s="85"/>
      <c r="G164" s="3"/>
      <c r="H164" s="3"/>
      <c r="I164" s="3"/>
      <c r="J164" s="3"/>
      <c r="K164" s="3"/>
      <c r="L164" s="3"/>
      <c r="M164" s="3"/>
      <c r="N164" s="21"/>
      <c r="O164" s="21"/>
    </row>
    <row r="165" spans="1:15">
      <c r="A165" s="3"/>
      <c r="B165" s="3"/>
      <c r="C165" s="3"/>
      <c r="D165" s="3"/>
      <c r="E165" s="3"/>
      <c r="F165" s="85"/>
      <c r="G165" s="3"/>
      <c r="H165" s="3"/>
      <c r="I165" s="3"/>
      <c r="J165" s="3"/>
      <c r="K165" s="3"/>
      <c r="L165" s="3"/>
      <c r="M165" s="3"/>
      <c r="N165" s="20"/>
      <c r="O165" s="20"/>
    </row>
    <row r="166" spans="1:15">
      <c r="A166" s="3"/>
      <c r="B166" s="3"/>
      <c r="C166" s="3"/>
      <c r="D166" s="3"/>
      <c r="E166" s="3"/>
      <c r="F166" s="85"/>
      <c r="G166" s="3"/>
      <c r="H166" s="3"/>
      <c r="I166" s="3"/>
      <c r="J166" s="3"/>
      <c r="K166" s="3"/>
      <c r="L166" s="3"/>
      <c r="M166" s="3"/>
      <c r="N166" s="20"/>
      <c r="O166" s="20"/>
    </row>
    <row r="167" spans="1:15">
      <c r="A167" s="3"/>
      <c r="B167" s="3"/>
      <c r="C167" s="3"/>
      <c r="D167" s="3"/>
      <c r="E167" s="3"/>
      <c r="F167" s="85"/>
      <c r="G167" s="3"/>
      <c r="H167" s="3"/>
      <c r="I167" s="3"/>
      <c r="J167" s="3"/>
      <c r="K167" s="3"/>
      <c r="L167" s="3"/>
      <c r="M167" s="4"/>
      <c r="N167" s="20"/>
      <c r="O167" s="20"/>
    </row>
    <row r="168" spans="1:15">
      <c r="A168" s="3"/>
      <c r="B168" s="3"/>
      <c r="C168" s="3"/>
      <c r="D168" s="3"/>
      <c r="E168" s="3"/>
      <c r="F168" s="85"/>
      <c r="G168" s="3"/>
      <c r="H168" s="3"/>
      <c r="I168" s="3"/>
      <c r="J168" s="3"/>
      <c r="K168" s="3"/>
      <c r="L168" s="3"/>
      <c r="M168" s="3"/>
      <c r="N168" s="20"/>
      <c r="O168" s="20"/>
    </row>
    <row r="169" spans="1:15">
      <c r="A169" s="3"/>
      <c r="B169" s="3"/>
      <c r="C169" s="3"/>
      <c r="D169" s="3"/>
      <c r="E169" s="3"/>
      <c r="F169" s="85"/>
      <c r="G169" s="3"/>
      <c r="H169" s="3"/>
      <c r="I169" s="3"/>
      <c r="J169" s="3"/>
      <c r="K169" s="3"/>
      <c r="L169" s="3"/>
      <c r="M169" s="4"/>
      <c r="N169" s="21"/>
      <c r="O169" s="21"/>
    </row>
    <row r="170" spans="1:15">
      <c r="A170" s="3"/>
      <c r="B170" s="3"/>
      <c r="C170" s="3"/>
      <c r="D170" s="3"/>
      <c r="E170" s="3"/>
      <c r="F170" s="85"/>
      <c r="G170" s="3"/>
      <c r="H170" s="3"/>
      <c r="I170" s="3"/>
      <c r="J170" s="3"/>
      <c r="K170" s="3"/>
      <c r="L170" s="3"/>
      <c r="M170" s="4"/>
      <c r="N170" s="20"/>
      <c r="O170" s="20"/>
    </row>
    <row r="171" spans="1:15">
      <c r="A171" s="3"/>
      <c r="B171" s="3"/>
      <c r="C171" s="3"/>
      <c r="D171" s="3"/>
      <c r="E171" s="3"/>
      <c r="F171" s="85"/>
      <c r="G171" s="3"/>
      <c r="H171" s="3"/>
      <c r="I171" s="3"/>
      <c r="J171" s="3"/>
      <c r="K171" s="3"/>
      <c r="L171" s="3"/>
      <c r="M171" s="3"/>
      <c r="N171" s="21"/>
      <c r="O171" s="21"/>
    </row>
    <row r="172" spans="1:15">
      <c r="A172" s="3"/>
      <c r="B172" s="3"/>
      <c r="C172" s="3"/>
      <c r="D172" s="3"/>
      <c r="E172" s="3"/>
      <c r="F172" s="85"/>
      <c r="G172" s="3"/>
      <c r="H172" s="3"/>
      <c r="I172" s="3"/>
      <c r="J172" s="3"/>
      <c r="K172" s="3"/>
      <c r="L172" s="3"/>
      <c r="M172" s="4"/>
      <c r="N172" s="21"/>
      <c r="O172" s="21"/>
    </row>
    <row r="173" spans="1:15">
      <c r="A173" s="3"/>
      <c r="B173" s="3"/>
      <c r="C173" s="3"/>
      <c r="D173" s="3"/>
      <c r="E173" s="3"/>
      <c r="F173" s="85"/>
      <c r="G173" s="3"/>
      <c r="H173" s="3"/>
      <c r="I173" s="3"/>
      <c r="J173" s="3"/>
      <c r="K173" s="3"/>
      <c r="L173" s="3"/>
      <c r="M173" s="3"/>
      <c r="N173" s="20"/>
      <c r="O173" s="20"/>
    </row>
    <row r="174" spans="1:15">
      <c r="A174" s="3"/>
      <c r="B174" s="3"/>
      <c r="C174" s="3"/>
      <c r="D174" s="3"/>
      <c r="E174" s="3"/>
      <c r="F174" s="85"/>
      <c r="G174" s="3"/>
      <c r="H174" s="3"/>
      <c r="I174" s="3"/>
      <c r="J174" s="3"/>
      <c r="K174" s="3"/>
      <c r="L174" s="3"/>
      <c r="M174" s="3"/>
      <c r="N174" s="21"/>
      <c r="O174" s="21"/>
    </row>
    <row r="175" spans="1:15">
      <c r="A175" s="3"/>
      <c r="B175" s="3"/>
      <c r="C175" s="3"/>
      <c r="D175" s="3"/>
      <c r="E175" s="3"/>
      <c r="F175" s="85"/>
      <c r="G175" s="3"/>
      <c r="H175" s="3"/>
      <c r="I175" s="3"/>
      <c r="J175" s="3"/>
      <c r="K175" s="3"/>
      <c r="L175" s="3"/>
      <c r="M175" s="3"/>
      <c r="N175" s="20"/>
      <c r="O175" s="20"/>
    </row>
    <row r="176" spans="1:15">
      <c r="A176" s="3"/>
      <c r="B176" s="3"/>
      <c r="C176" s="3"/>
      <c r="D176" s="3"/>
      <c r="E176" s="3"/>
      <c r="F176" s="85"/>
      <c r="G176" s="3"/>
      <c r="H176" s="3"/>
      <c r="I176" s="3"/>
      <c r="J176" s="3"/>
      <c r="K176" s="3"/>
      <c r="L176" s="3"/>
      <c r="M176" s="3"/>
      <c r="N176" s="20"/>
      <c r="O176" s="20"/>
    </row>
    <row r="177" spans="1:15">
      <c r="A177" s="3"/>
      <c r="B177" s="3"/>
      <c r="C177" s="3"/>
      <c r="D177" s="3"/>
      <c r="E177" s="3"/>
      <c r="F177" s="85"/>
      <c r="G177" s="3"/>
      <c r="H177" s="3"/>
      <c r="I177" s="3"/>
      <c r="J177" s="3"/>
      <c r="K177" s="3"/>
      <c r="L177" s="3"/>
      <c r="M177" s="3"/>
      <c r="N177" s="20"/>
      <c r="O177" s="20"/>
    </row>
    <row r="178" spans="1:15">
      <c r="A178" s="3"/>
      <c r="B178" s="3"/>
      <c r="C178" s="3"/>
      <c r="D178" s="3"/>
      <c r="E178" s="3"/>
      <c r="F178" s="85"/>
      <c r="G178" s="3"/>
      <c r="H178" s="3"/>
      <c r="I178" s="3"/>
      <c r="J178" s="3"/>
      <c r="K178" s="3"/>
      <c r="L178" s="3"/>
      <c r="M178" s="3"/>
      <c r="N178" s="20"/>
      <c r="O178" s="20"/>
    </row>
    <row r="179" spans="1:15">
      <c r="A179" s="3"/>
      <c r="B179" s="3"/>
      <c r="C179" s="3"/>
      <c r="D179" s="3"/>
      <c r="E179" s="3"/>
      <c r="F179" s="85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85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85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85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85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85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85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85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85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85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85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85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85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85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85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85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85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85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85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85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85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85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85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85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85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85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85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85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85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85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85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85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85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85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85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85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85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85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85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85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85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85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85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85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85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85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85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85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85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85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85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85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85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85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85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85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  <c r="B235" s="3"/>
      <c r="C235" s="3"/>
      <c r="D235" s="3"/>
      <c r="E235" s="3"/>
      <c r="F235" s="85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3"/>
      <c r="B236" s="3"/>
      <c r="C236" s="3"/>
      <c r="D236" s="3"/>
      <c r="E236" s="3"/>
      <c r="F236" s="85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3"/>
      <c r="B237" s="3"/>
      <c r="C237" s="3"/>
      <c r="D237" s="3"/>
      <c r="E237" s="3"/>
      <c r="F237" s="85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3"/>
      <c r="B238" s="3"/>
      <c r="C238" s="3"/>
      <c r="D238" s="3"/>
      <c r="E238" s="3"/>
      <c r="F238" s="85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/>
      <c r="B239" s="3"/>
      <c r="C239" s="3"/>
      <c r="D239" s="3"/>
      <c r="E239" s="3"/>
      <c r="F239" s="85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3"/>
      <c r="B240" s="3"/>
      <c r="C240" s="3"/>
      <c r="D240" s="3"/>
      <c r="E240" s="3"/>
      <c r="F240" s="85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/>
      <c r="B241" s="3"/>
      <c r="C241" s="3"/>
      <c r="D241" s="3"/>
      <c r="E241" s="3"/>
      <c r="F241" s="85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3"/>
      <c r="B242" s="3"/>
      <c r="C242" s="3"/>
      <c r="D242" s="3"/>
      <c r="E242" s="3"/>
      <c r="F242" s="85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3"/>
      <c r="B243" s="3"/>
      <c r="C243" s="3"/>
      <c r="D243" s="3"/>
      <c r="E243" s="3"/>
      <c r="F243" s="85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3"/>
      <c r="B244" s="3"/>
      <c r="C244" s="3"/>
      <c r="D244" s="3"/>
      <c r="E244" s="3"/>
      <c r="F244" s="85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3"/>
      <c r="B245" s="3"/>
      <c r="C245" s="3"/>
      <c r="D245" s="3"/>
      <c r="E245" s="3"/>
      <c r="F245" s="85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3"/>
      <c r="B246" s="3"/>
      <c r="C246" s="3"/>
      <c r="D246" s="3"/>
      <c r="E246" s="3"/>
      <c r="F246" s="85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3"/>
      <c r="B247" s="3"/>
      <c r="C247" s="3"/>
      <c r="D247" s="3"/>
      <c r="E247" s="3"/>
      <c r="F247" s="85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3"/>
      <c r="B248" s="3"/>
      <c r="C248" s="3"/>
      <c r="D248" s="3"/>
      <c r="E248" s="3"/>
      <c r="F248" s="85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3"/>
      <c r="B249" s="3"/>
      <c r="C249" s="3"/>
      <c r="D249" s="3"/>
      <c r="E249" s="3"/>
      <c r="F249" s="85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3"/>
      <c r="B250" s="3"/>
      <c r="C250" s="3"/>
      <c r="D250" s="3"/>
      <c r="E250" s="3"/>
      <c r="F250" s="85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/>
      <c r="B251" s="3"/>
      <c r="C251" s="3"/>
      <c r="D251" s="3"/>
      <c r="E251" s="3"/>
      <c r="F251" s="85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/>
      <c r="B252" s="3"/>
      <c r="C252" s="3"/>
      <c r="D252" s="3"/>
      <c r="E252" s="3"/>
      <c r="F252" s="85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3"/>
      <c r="B253" s="3"/>
      <c r="C253" s="3"/>
      <c r="D253" s="3"/>
      <c r="E253" s="3"/>
      <c r="F253" s="85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3"/>
      <c r="B254" s="3"/>
      <c r="C254" s="3"/>
      <c r="D254" s="3"/>
      <c r="E254" s="3"/>
      <c r="F254" s="85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/>
      <c r="B255" s="3"/>
      <c r="C255" s="3"/>
      <c r="D255" s="3"/>
      <c r="E255" s="3"/>
      <c r="F255" s="85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/>
      <c r="B256" s="3"/>
      <c r="C256" s="3"/>
      <c r="D256" s="3"/>
      <c r="E256" s="3"/>
      <c r="F256" s="85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3"/>
      <c r="B257" s="3"/>
      <c r="C257" s="3"/>
      <c r="D257" s="3"/>
      <c r="E257" s="3"/>
      <c r="F257" s="85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/>
      <c r="B258" s="3"/>
      <c r="C258" s="3"/>
      <c r="D258" s="3"/>
      <c r="E258" s="3"/>
      <c r="F258" s="85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/>
      <c r="B259" s="3"/>
      <c r="C259" s="3"/>
      <c r="D259" s="3"/>
      <c r="E259" s="3"/>
      <c r="F259" s="85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3"/>
      <c r="B260" s="3"/>
      <c r="C260" s="3"/>
      <c r="D260" s="3"/>
      <c r="E260" s="3"/>
      <c r="F260" s="85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3"/>
      <c r="B261" s="3"/>
      <c r="C261" s="3"/>
      <c r="D261" s="3"/>
      <c r="E261" s="3"/>
      <c r="F261" s="85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/>
      <c r="B262" s="3"/>
      <c r="C262" s="3"/>
      <c r="D262" s="3"/>
      <c r="E262" s="3"/>
      <c r="F262" s="85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/>
      <c r="B263" s="3"/>
      <c r="C263" s="3"/>
      <c r="D263" s="3"/>
      <c r="E263" s="3"/>
      <c r="F263" s="85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/>
      <c r="B264" s="3"/>
      <c r="C264" s="3"/>
      <c r="D264" s="3"/>
      <c r="E264" s="3"/>
      <c r="F264" s="85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3"/>
      <c r="B265" s="3"/>
      <c r="C265" s="3"/>
      <c r="D265" s="3"/>
      <c r="E265" s="3"/>
      <c r="F265" s="85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3"/>
      <c r="B266" s="3"/>
      <c r="C266" s="3"/>
      <c r="D266" s="3"/>
      <c r="E266" s="3"/>
      <c r="F266" s="85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3"/>
      <c r="B267" s="3"/>
      <c r="C267" s="3"/>
      <c r="D267" s="3"/>
      <c r="E267" s="3"/>
      <c r="F267" s="85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3"/>
      <c r="B268" s="3"/>
      <c r="C268" s="3"/>
      <c r="D268" s="3"/>
      <c r="E268" s="3"/>
      <c r="F268" s="85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/>
      <c r="B269" s="3"/>
      <c r="C269" s="3"/>
      <c r="D269" s="3"/>
      <c r="E269" s="3"/>
      <c r="F269" s="85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3"/>
      <c r="B270" s="3"/>
      <c r="C270" s="3"/>
      <c r="D270" s="3"/>
      <c r="E270" s="3"/>
      <c r="F270" s="85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3"/>
      <c r="B271" s="3"/>
      <c r="C271" s="3"/>
      <c r="D271" s="3"/>
      <c r="E271" s="3"/>
      <c r="F271" s="85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/>
      <c r="B272" s="3"/>
      <c r="C272" s="3"/>
      <c r="D272" s="3"/>
      <c r="E272" s="3"/>
      <c r="F272" s="85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/>
      <c r="B273" s="3"/>
      <c r="C273" s="3"/>
      <c r="D273" s="3"/>
      <c r="E273" s="3"/>
      <c r="F273" s="85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/>
      <c r="B274" s="3"/>
      <c r="C274" s="3"/>
      <c r="D274" s="3"/>
      <c r="E274" s="3"/>
      <c r="F274" s="85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3"/>
      <c r="B275" s="3"/>
      <c r="C275" s="3"/>
      <c r="D275" s="3"/>
      <c r="E275" s="3"/>
      <c r="F275" s="85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3"/>
      <c r="B276" s="3"/>
      <c r="C276" s="3"/>
      <c r="D276" s="3"/>
      <c r="E276" s="3"/>
      <c r="F276" s="85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/>
      <c r="B277" s="3"/>
      <c r="C277" s="3"/>
      <c r="D277" s="3"/>
      <c r="E277" s="3"/>
      <c r="F277" s="85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/>
      <c r="B278" s="3"/>
      <c r="C278" s="3"/>
      <c r="D278" s="3"/>
      <c r="E278" s="3"/>
      <c r="F278" s="85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3"/>
      <c r="B279" s="3"/>
      <c r="C279" s="3"/>
      <c r="D279" s="3"/>
      <c r="E279" s="3"/>
      <c r="F279" s="85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3"/>
      <c r="B280" s="3"/>
      <c r="C280" s="3"/>
      <c r="D280" s="3"/>
      <c r="E280" s="3"/>
      <c r="F280" s="85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/>
      <c r="B281" s="3"/>
      <c r="C281" s="3"/>
      <c r="D281" s="3"/>
      <c r="E281" s="3"/>
      <c r="F281" s="85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3"/>
      <c r="B282" s="3"/>
      <c r="C282" s="3"/>
      <c r="D282" s="3"/>
      <c r="E282" s="3"/>
      <c r="F282" s="85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3"/>
      <c r="B283" s="3"/>
      <c r="C283" s="3"/>
      <c r="D283" s="3"/>
      <c r="E283" s="3"/>
      <c r="F283" s="85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3"/>
      <c r="B284" s="3"/>
      <c r="C284" s="3"/>
      <c r="D284" s="3"/>
      <c r="E284" s="3"/>
      <c r="F284" s="85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3"/>
      <c r="B285" s="3"/>
      <c r="C285" s="3"/>
      <c r="D285" s="3"/>
      <c r="E285" s="3"/>
      <c r="F285" s="85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/>
      <c r="B286" s="3"/>
      <c r="C286" s="3"/>
      <c r="D286" s="3"/>
      <c r="E286" s="3"/>
      <c r="F286" s="85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C287" s="3"/>
      <c r="D287" s="3"/>
      <c r="E287" s="3"/>
      <c r="F287" s="85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C288" s="3"/>
      <c r="D288" s="3"/>
      <c r="E288" s="3"/>
      <c r="F288" s="85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C289" s="3"/>
      <c r="D289" s="3"/>
      <c r="E289" s="3"/>
      <c r="F289" s="85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3"/>
      <c r="B290" s="3"/>
      <c r="C290" s="3"/>
      <c r="D290" s="3"/>
      <c r="E290" s="3"/>
      <c r="F290" s="85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3"/>
      <c r="B291" s="3"/>
      <c r="C291" s="3"/>
      <c r="D291" s="3"/>
      <c r="E291" s="3"/>
      <c r="F291" s="85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/>
      <c r="B292" s="3"/>
      <c r="C292" s="3"/>
      <c r="D292" s="3"/>
      <c r="E292" s="3"/>
      <c r="F292" s="85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3"/>
      <c r="B293" s="3"/>
      <c r="C293" s="3"/>
      <c r="D293" s="3"/>
      <c r="E293" s="3"/>
      <c r="F293" s="85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3"/>
      <c r="B294" s="3"/>
      <c r="C294" s="3"/>
      <c r="D294" s="3"/>
      <c r="E294" s="3"/>
      <c r="F294" s="85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3"/>
      <c r="B295" s="3"/>
      <c r="C295" s="3"/>
      <c r="D295" s="3"/>
      <c r="E295" s="3"/>
      <c r="F295" s="85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/>
      <c r="B296" s="3"/>
      <c r="C296" s="3"/>
      <c r="D296" s="3"/>
      <c r="E296" s="3"/>
      <c r="F296" s="85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/>
      <c r="B297" s="3"/>
      <c r="C297" s="3"/>
      <c r="D297" s="3"/>
      <c r="E297" s="3"/>
      <c r="F297" s="85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3"/>
      <c r="B298" s="3"/>
      <c r="C298" s="3"/>
      <c r="D298" s="3"/>
      <c r="E298" s="3"/>
      <c r="F298" s="85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3"/>
      <c r="B299" s="3"/>
      <c r="C299" s="3"/>
      <c r="D299" s="3"/>
      <c r="E299" s="3"/>
      <c r="F299" s="85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3"/>
      <c r="B300" s="3"/>
      <c r="C300" s="3"/>
      <c r="D300" s="3"/>
      <c r="E300" s="3"/>
      <c r="F300" s="85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3"/>
      <c r="B301" s="3"/>
      <c r="C301" s="3"/>
      <c r="D301" s="3"/>
      <c r="E301" s="3"/>
      <c r="F301" s="85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3"/>
      <c r="B302" s="3"/>
      <c r="C302" s="3"/>
      <c r="D302" s="3"/>
      <c r="E302" s="3"/>
      <c r="F302" s="85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3"/>
      <c r="B303" s="3"/>
      <c r="C303" s="3"/>
      <c r="D303" s="3"/>
      <c r="E303" s="3"/>
      <c r="F303" s="85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3"/>
      <c r="B304" s="3"/>
      <c r="C304" s="3"/>
      <c r="D304" s="3"/>
      <c r="E304" s="3"/>
      <c r="F304" s="85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3"/>
      <c r="B305" s="3"/>
      <c r="C305" s="3"/>
      <c r="D305" s="3"/>
      <c r="E305" s="3"/>
      <c r="F305" s="85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3"/>
      <c r="B306" s="3"/>
      <c r="C306" s="3"/>
      <c r="D306" s="3"/>
      <c r="E306" s="3"/>
      <c r="F306" s="85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3"/>
      <c r="B307" s="5"/>
      <c r="C307" s="3"/>
      <c r="D307" s="3"/>
      <c r="E307" s="3"/>
      <c r="F307" s="85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15"/>
      <c r="B308" s="5"/>
      <c r="C308" s="3"/>
      <c r="D308" s="3"/>
      <c r="E308" s="3"/>
      <c r="F308" s="85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15"/>
      <c r="B309" s="5"/>
      <c r="C309" s="3"/>
      <c r="D309" s="3"/>
      <c r="E309" s="3"/>
      <c r="F309" s="85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15"/>
      <c r="B310" s="5"/>
      <c r="C310" s="3"/>
      <c r="D310" s="3"/>
      <c r="E310" s="3"/>
      <c r="F310" s="85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15"/>
      <c r="B311" s="5"/>
      <c r="C311" s="3"/>
      <c r="D311" s="3"/>
      <c r="E311" s="3"/>
      <c r="F311" s="85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15"/>
      <c r="B312" s="5"/>
      <c r="C312" s="3"/>
      <c r="D312" s="3"/>
      <c r="E312" s="3"/>
      <c r="F312" s="85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15"/>
      <c r="B313" s="5"/>
      <c r="C313" s="3"/>
      <c r="D313" s="3"/>
      <c r="E313" s="3"/>
      <c r="F313" s="85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15"/>
      <c r="B314" s="5"/>
      <c r="C314" s="3"/>
      <c r="D314" s="3"/>
      <c r="E314" s="3"/>
      <c r="F314" s="85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15"/>
      <c r="B315" s="5"/>
      <c r="C315" s="3"/>
      <c r="D315" s="3"/>
      <c r="E315" s="3"/>
      <c r="F315" s="85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15"/>
      <c r="B316" s="5"/>
      <c r="C316" s="3"/>
      <c r="D316" s="3"/>
      <c r="E316" s="3"/>
      <c r="F316" s="85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15"/>
      <c r="B317" s="5"/>
      <c r="C317" s="3"/>
      <c r="D317" s="3"/>
      <c r="E317" s="3"/>
      <c r="F317" s="85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15"/>
      <c r="B318" s="5"/>
      <c r="C318" s="3"/>
      <c r="D318" s="3"/>
      <c r="E318" s="3"/>
      <c r="F318" s="85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15"/>
      <c r="B319" s="5"/>
      <c r="C319" s="3"/>
      <c r="D319" s="3"/>
      <c r="E319" s="3"/>
      <c r="F319" s="85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15"/>
      <c r="B320" s="5"/>
      <c r="C320" s="3"/>
      <c r="D320" s="3"/>
      <c r="E320" s="3"/>
      <c r="F320" s="85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15"/>
      <c r="B321" s="5"/>
      <c r="C321" s="3"/>
      <c r="D321" s="3"/>
      <c r="E321" s="3"/>
      <c r="F321" s="85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15"/>
      <c r="B322" s="5"/>
      <c r="C322" s="3"/>
      <c r="D322" s="3"/>
      <c r="E322" s="3"/>
      <c r="F322" s="85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15"/>
      <c r="B323" s="5"/>
      <c r="C323" s="3"/>
      <c r="D323" s="3"/>
      <c r="E323" s="3"/>
      <c r="F323" s="85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15"/>
      <c r="B324" s="5"/>
      <c r="C324" s="3"/>
      <c r="D324" s="3"/>
      <c r="E324" s="3"/>
      <c r="F324" s="85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15"/>
      <c r="B325" s="5"/>
      <c r="C325" s="3"/>
      <c r="D325" s="3"/>
      <c r="E325" s="3"/>
      <c r="F325" s="85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15"/>
      <c r="B326" s="5"/>
      <c r="C326" s="3"/>
      <c r="D326" s="3"/>
      <c r="E326" s="3"/>
      <c r="F326" s="85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15"/>
      <c r="B327" s="5"/>
      <c r="C327" s="3"/>
      <c r="D327" s="3"/>
      <c r="E327" s="3"/>
      <c r="F327" s="85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15"/>
      <c r="B328" s="5"/>
      <c r="C328" s="3"/>
      <c r="D328" s="3"/>
      <c r="E328" s="3"/>
      <c r="F328" s="85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15"/>
      <c r="B329" s="5"/>
      <c r="C329" s="3"/>
      <c r="D329" s="3"/>
      <c r="E329" s="3"/>
      <c r="F329" s="85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15"/>
      <c r="B330" s="5"/>
      <c r="C330" s="3"/>
      <c r="D330" s="3"/>
      <c r="E330" s="3"/>
      <c r="F330" s="85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15"/>
      <c r="B331" s="5"/>
      <c r="C331" s="3"/>
      <c r="D331" s="3"/>
      <c r="E331" s="3"/>
      <c r="F331" s="85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15"/>
      <c r="B332" s="5"/>
      <c r="C332" s="3"/>
      <c r="D332" s="3"/>
      <c r="E332" s="3"/>
      <c r="F332" s="85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15"/>
      <c r="B333" s="5"/>
      <c r="C333" s="3"/>
      <c r="D333" s="3"/>
      <c r="E333" s="3"/>
      <c r="F333" s="85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15"/>
      <c r="B334" s="5"/>
      <c r="C334" s="3"/>
      <c r="D334" s="3"/>
      <c r="E334" s="3"/>
      <c r="F334" s="85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15"/>
      <c r="B335" s="5"/>
      <c r="C335" s="3"/>
      <c r="D335" s="3"/>
      <c r="E335" s="3"/>
      <c r="F335" s="85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15"/>
      <c r="B336" s="5"/>
      <c r="C336" s="3"/>
      <c r="D336" s="3"/>
      <c r="E336" s="3"/>
      <c r="F336" s="85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15"/>
      <c r="B337" s="5"/>
      <c r="C337" s="3"/>
      <c r="D337" s="3"/>
      <c r="E337" s="3"/>
      <c r="F337" s="85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15"/>
      <c r="B338" s="5"/>
      <c r="C338" s="3"/>
      <c r="D338" s="3"/>
      <c r="E338" s="3"/>
      <c r="F338" s="85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15"/>
      <c r="B339" s="5"/>
      <c r="C339" s="3"/>
      <c r="D339" s="3"/>
      <c r="E339" s="3"/>
      <c r="F339" s="85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15"/>
      <c r="B340" s="5"/>
      <c r="C340" s="3"/>
      <c r="D340" s="3"/>
      <c r="E340" s="3"/>
      <c r="F340" s="85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15"/>
      <c r="B341" s="5"/>
      <c r="C341" s="3"/>
      <c r="D341" s="3"/>
      <c r="E341" s="3"/>
      <c r="F341" s="85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15"/>
      <c r="B342" s="5"/>
      <c r="C342" s="3"/>
      <c r="D342" s="3"/>
      <c r="E342" s="3"/>
      <c r="F342" s="85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15"/>
      <c r="B343" s="5"/>
      <c r="C343" s="3"/>
      <c r="D343" s="3"/>
      <c r="E343" s="3"/>
      <c r="F343" s="85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15"/>
      <c r="B344" s="5"/>
      <c r="C344" s="3"/>
      <c r="D344" s="3"/>
      <c r="E344" s="3"/>
      <c r="F344" s="85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15"/>
      <c r="B345" s="5"/>
      <c r="C345" s="3"/>
      <c r="D345" s="3"/>
      <c r="E345" s="3"/>
      <c r="F345" s="85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15"/>
      <c r="B346" s="5"/>
      <c r="C346" s="3"/>
      <c r="D346" s="3"/>
      <c r="E346" s="3"/>
      <c r="F346" s="85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15"/>
      <c r="B347" s="5"/>
      <c r="C347" s="3"/>
      <c r="D347" s="3"/>
      <c r="E347" s="3"/>
      <c r="F347" s="85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15"/>
      <c r="B348" s="5"/>
      <c r="C348" s="3"/>
      <c r="D348" s="3"/>
      <c r="E348" s="3"/>
      <c r="F348" s="85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15"/>
      <c r="B349" s="5"/>
      <c r="C349" s="3"/>
      <c r="D349" s="3"/>
      <c r="E349" s="3"/>
      <c r="F349" s="85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15"/>
      <c r="B350" s="5"/>
      <c r="C350" s="3"/>
      <c r="D350" s="3"/>
      <c r="E350" s="3"/>
      <c r="F350" s="85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15"/>
      <c r="B351" s="5"/>
      <c r="C351" s="3"/>
      <c r="D351" s="3"/>
      <c r="E351" s="3"/>
      <c r="F351" s="85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15"/>
      <c r="B352" s="5"/>
      <c r="C352" s="3"/>
      <c r="D352" s="3"/>
      <c r="E352" s="3"/>
      <c r="F352" s="85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15"/>
      <c r="B353" s="5"/>
      <c r="C353" s="3"/>
      <c r="D353" s="3"/>
      <c r="E353" s="3"/>
      <c r="F353" s="85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15"/>
      <c r="B354" s="5"/>
      <c r="C354" s="3"/>
      <c r="D354" s="3"/>
      <c r="E354" s="3"/>
      <c r="F354" s="85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15"/>
      <c r="B355" s="5"/>
      <c r="C355" s="3"/>
      <c r="D355" s="3"/>
      <c r="E355" s="3"/>
      <c r="F355" s="85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15"/>
      <c r="B356" s="5"/>
      <c r="C356" s="3"/>
      <c r="D356" s="3"/>
      <c r="E356" s="3"/>
      <c r="F356" s="85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15"/>
      <c r="B357" s="5"/>
      <c r="C357" s="3"/>
      <c r="D357" s="3"/>
      <c r="E357" s="3"/>
      <c r="F357" s="85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15"/>
      <c r="B358" s="5"/>
      <c r="C358" s="3"/>
      <c r="D358" s="3"/>
      <c r="E358" s="3"/>
      <c r="F358" s="85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15"/>
      <c r="B359" s="5"/>
      <c r="C359" s="3"/>
      <c r="D359" s="3"/>
      <c r="E359" s="3"/>
      <c r="F359" s="85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15"/>
      <c r="B360" s="5"/>
      <c r="C360" s="3"/>
      <c r="D360" s="3"/>
      <c r="E360" s="3"/>
      <c r="F360" s="85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15"/>
      <c r="B361" s="5"/>
      <c r="C361" s="3"/>
      <c r="D361" s="3"/>
      <c r="E361" s="3"/>
      <c r="F361" s="85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15"/>
      <c r="B362" s="5"/>
      <c r="C362" s="3"/>
      <c r="D362" s="3"/>
      <c r="E362" s="3"/>
      <c r="F362" s="85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15"/>
      <c r="B363" s="5"/>
      <c r="C363" s="3"/>
      <c r="D363" s="3"/>
      <c r="E363" s="3"/>
      <c r="F363" s="85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15"/>
      <c r="B364" s="5"/>
      <c r="C364" s="3"/>
      <c r="D364" s="3"/>
      <c r="E364" s="3"/>
      <c r="F364" s="85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15"/>
      <c r="B365" s="5"/>
      <c r="C365" s="3"/>
      <c r="D365" s="3"/>
      <c r="E365" s="3"/>
      <c r="F365" s="85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15"/>
      <c r="B366" s="5"/>
      <c r="C366" s="3"/>
      <c r="D366" s="3"/>
      <c r="E366" s="3"/>
      <c r="F366" s="85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15"/>
      <c r="B367" s="5"/>
      <c r="C367" s="3"/>
      <c r="D367" s="3"/>
      <c r="E367" s="3"/>
      <c r="F367" s="85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15"/>
      <c r="B368" s="5"/>
      <c r="C368" s="3"/>
      <c r="D368" s="3"/>
      <c r="E368" s="3"/>
      <c r="F368" s="85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15"/>
      <c r="B369" s="5"/>
      <c r="C369" s="3"/>
      <c r="D369" s="3"/>
      <c r="E369" s="3"/>
      <c r="F369" s="85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15"/>
      <c r="B370" s="5"/>
      <c r="C370" s="3"/>
      <c r="D370" s="3"/>
      <c r="E370" s="3"/>
      <c r="F370" s="85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15"/>
      <c r="B371" s="5"/>
      <c r="C371" s="3"/>
      <c r="D371" s="3"/>
      <c r="E371" s="3"/>
      <c r="F371" s="85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15"/>
      <c r="B372" s="5"/>
      <c r="C372" s="3"/>
      <c r="D372" s="3"/>
      <c r="E372" s="3"/>
      <c r="F372" s="85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15"/>
      <c r="B373" s="5"/>
      <c r="C373" s="3"/>
      <c r="D373" s="3"/>
      <c r="E373" s="3"/>
      <c r="F373" s="85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15"/>
      <c r="B374" s="5"/>
      <c r="C374" s="3"/>
      <c r="D374" s="3"/>
      <c r="E374" s="3"/>
      <c r="F374" s="85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15"/>
      <c r="B375" s="5"/>
      <c r="C375" s="3"/>
      <c r="D375" s="3"/>
      <c r="E375" s="3"/>
      <c r="F375" s="85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15"/>
      <c r="B376" s="5"/>
      <c r="C376" s="3"/>
      <c r="D376" s="3"/>
      <c r="E376" s="3"/>
      <c r="F376" s="85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15"/>
      <c r="B377" s="5"/>
      <c r="C377" s="3"/>
      <c r="D377" s="3"/>
      <c r="E377" s="3"/>
      <c r="F377" s="85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15"/>
      <c r="B378" s="5"/>
      <c r="C378" s="3"/>
      <c r="D378" s="3"/>
      <c r="E378" s="3"/>
      <c r="F378" s="85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15"/>
      <c r="B379" s="5"/>
      <c r="C379" s="3"/>
      <c r="D379" s="3"/>
      <c r="E379" s="3"/>
      <c r="F379" s="85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15"/>
      <c r="B380" s="5"/>
      <c r="C380" s="3"/>
      <c r="D380" s="3"/>
      <c r="E380" s="3"/>
      <c r="F380" s="85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15"/>
      <c r="B381" s="5"/>
      <c r="C381" s="3"/>
      <c r="D381" s="3"/>
      <c r="E381" s="3"/>
      <c r="F381" s="85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15"/>
      <c r="B382" s="5"/>
      <c r="C382" s="3"/>
      <c r="D382" s="3"/>
      <c r="E382" s="3"/>
      <c r="F382" s="85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15"/>
      <c r="B383" s="5"/>
      <c r="C383" s="3"/>
      <c r="D383" s="3"/>
      <c r="E383" s="3"/>
      <c r="F383" s="85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15"/>
      <c r="B384" s="5"/>
      <c r="C384" s="3"/>
      <c r="D384" s="3"/>
      <c r="E384" s="3"/>
      <c r="F384" s="85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15"/>
      <c r="B385" s="5"/>
      <c r="C385" s="3"/>
      <c r="D385" s="3"/>
      <c r="E385" s="3"/>
      <c r="F385" s="85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15"/>
      <c r="B386" s="5"/>
      <c r="C386" s="3"/>
      <c r="D386" s="3"/>
      <c r="E386" s="3"/>
      <c r="F386" s="85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15"/>
      <c r="B387" s="5"/>
      <c r="C387" s="3"/>
      <c r="D387" s="3"/>
      <c r="E387" s="3"/>
      <c r="F387" s="85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15"/>
      <c r="B388" s="5"/>
      <c r="C388" s="3"/>
      <c r="D388" s="3"/>
      <c r="E388" s="3"/>
      <c r="F388" s="85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15"/>
      <c r="B389" s="5"/>
      <c r="C389" s="3"/>
      <c r="D389" s="3"/>
      <c r="E389" s="3"/>
      <c r="F389" s="85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15"/>
      <c r="B390" s="5"/>
      <c r="C390" s="3"/>
      <c r="D390" s="3"/>
      <c r="E390" s="3"/>
      <c r="F390" s="85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15"/>
      <c r="B391" s="5"/>
      <c r="C391" s="3"/>
      <c r="D391" s="3"/>
      <c r="E391" s="3"/>
      <c r="F391" s="85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15"/>
      <c r="B392" s="5"/>
      <c r="C392" s="3"/>
      <c r="D392" s="3"/>
      <c r="E392" s="3"/>
      <c r="F392" s="85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15"/>
      <c r="B393" s="5"/>
      <c r="C393" s="3"/>
      <c r="D393" s="3"/>
      <c r="E393" s="3"/>
      <c r="F393" s="85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15"/>
      <c r="B394" s="5"/>
      <c r="C394" s="3"/>
      <c r="D394" s="3"/>
      <c r="E394" s="3"/>
      <c r="F394" s="85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15"/>
      <c r="B395" s="5"/>
      <c r="C395" s="3"/>
      <c r="D395" s="3"/>
      <c r="E395" s="3"/>
      <c r="F395" s="85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15"/>
      <c r="B396" s="5"/>
      <c r="C396" s="3"/>
      <c r="D396" s="3"/>
      <c r="E396" s="3"/>
      <c r="F396" s="85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15"/>
      <c r="B397" s="5"/>
      <c r="C397" s="3"/>
      <c r="D397" s="3"/>
      <c r="E397" s="3"/>
      <c r="F397" s="85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15"/>
      <c r="B398" s="5"/>
      <c r="C398" s="3"/>
      <c r="D398" s="3"/>
      <c r="E398" s="3"/>
      <c r="F398" s="85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15"/>
      <c r="B399" s="5"/>
      <c r="C399" s="3"/>
      <c r="D399" s="3"/>
      <c r="E399" s="3"/>
      <c r="F399" s="85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15"/>
      <c r="B400" s="5"/>
      <c r="C400" s="3"/>
      <c r="D400" s="3"/>
      <c r="E400" s="3"/>
      <c r="F400" s="85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15"/>
      <c r="B401" s="5"/>
      <c r="C401" s="3"/>
      <c r="D401" s="3"/>
      <c r="E401" s="3"/>
      <c r="F401" s="85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15"/>
      <c r="B402" s="5"/>
      <c r="C402" s="3"/>
      <c r="D402" s="3"/>
      <c r="E402" s="3"/>
      <c r="F402" s="85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15"/>
      <c r="B403" s="5"/>
      <c r="C403" s="3"/>
      <c r="D403" s="3"/>
      <c r="E403" s="3"/>
      <c r="F403" s="85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15"/>
      <c r="B404" s="5"/>
      <c r="C404" s="3"/>
      <c r="D404" s="3"/>
      <c r="E404" s="3"/>
      <c r="F404" s="85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15"/>
      <c r="B405" s="5"/>
      <c r="C405" s="3"/>
      <c r="D405" s="3"/>
      <c r="E405" s="3"/>
      <c r="F405" s="85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15"/>
      <c r="B406" s="5"/>
      <c r="C406" s="3"/>
      <c r="D406" s="3"/>
      <c r="E406" s="3"/>
      <c r="F406" s="85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15"/>
      <c r="B407" s="5"/>
      <c r="C407" s="3"/>
      <c r="D407" s="3"/>
      <c r="E407" s="3"/>
      <c r="F407" s="85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15"/>
      <c r="B408" s="5"/>
      <c r="C408" s="3"/>
      <c r="D408" s="3"/>
      <c r="E408" s="3"/>
      <c r="F408" s="85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15"/>
      <c r="B409" s="5"/>
      <c r="C409" s="3"/>
      <c r="D409" s="3"/>
      <c r="E409" s="3"/>
      <c r="F409" s="85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15"/>
      <c r="B410" s="5"/>
      <c r="C410" s="3"/>
      <c r="D410" s="3"/>
      <c r="E410" s="3"/>
      <c r="F410" s="85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15"/>
      <c r="B411" s="5"/>
      <c r="C411" s="3"/>
      <c r="D411" s="3"/>
      <c r="E411" s="3"/>
      <c r="F411" s="85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15"/>
      <c r="B412" s="5"/>
      <c r="C412" s="3"/>
      <c r="D412" s="3"/>
      <c r="E412" s="3"/>
      <c r="F412" s="85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15"/>
      <c r="B413" s="5"/>
      <c r="C413" s="3"/>
      <c r="D413" s="3"/>
      <c r="E413" s="3"/>
      <c r="F413" s="85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15"/>
      <c r="B414" s="5"/>
      <c r="C414" s="3"/>
      <c r="D414" s="3"/>
      <c r="E414" s="3"/>
      <c r="F414" s="85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15"/>
      <c r="B415" s="5"/>
      <c r="C415" s="3"/>
      <c r="D415" s="3"/>
      <c r="E415" s="3"/>
      <c r="F415" s="85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15"/>
      <c r="B416" s="5"/>
      <c r="C416" s="3"/>
      <c r="D416" s="3"/>
      <c r="E416" s="3"/>
      <c r="F416" s="85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15"/>
      <c r="B417" s="5"/>
      <c r="C417" s="3"/>
      <c r="D417" s="3"/>
      <c r="E417" s="3"/>
      <c r="F417" s="85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15"/>
      <c r="B418" s="5"/>
      <c r="C418" s="3"/>
      <c r="D418" s="3"/>
      <c r="E418" s="3"/>
      <c r="F418" s="85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15"/>
      <c r="B419" s="5"/>
      <c r="C419" s="3"/>
      <c r="D419" s="3"/>
      <c r="E419" s="3"/>
      <c r="F419" s="85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15"/>
      <c r="B420" s="5"/>
      <c r="C420" s="3"/>
      <c r="D420" s="3"/>
      <c r="E420" s="3"/>
      <c r="F420" s="85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15"/>
      <c r="B421" s="5"/>
      <c r="C421" s="3"/>
      <c r="D421" s="3"/>
      <c r="E421" s="3"/>
      <c r="F421" s="85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15"/>
      <c r="B422" s="5"/>
      <c r="C422" s="3"/>
      <c r="D422" s="3"/>
      <c r="E422" s="3"/>
      <c r="F422" s="85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15"/>
      <c r="B423" s="5"/>
      <c r="C423" s="3"/>
      <c r="D423" s="3"/>
      <c r="E423" s="3"/>
      <c r="F423" s="85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15"/>
      <c r="B424" s="5"/>
      <c r="C424" s="3"/>
      <c r="D424" s="3"/>
      <c r="E424" s="3"/>
      <c r="F424" s="85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15"/>
      <c r="B425" s="5"/>
      <c r="C425" s="3"/>
      <c r="D425" s="3"/>
      <c r="E425" s="3"/>
      <c r="F425" s="85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15"/>
      <c r="B426" s="5"/>
      <c r="C426" s="3"/>
      <c r="D426" s="3"/>
      <c r="E426" s="3"/>
      <c r="F426" s="85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15"/>
      <c r="B427" s="5"/>
      <c r="C427" s="3"/>
      <c r="D427" s="3"/>
      <c r="E427" s="3"/>
      <c r="F427" s="85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15"/>
      <c r="B428" s="5"/>
      <c r="C428" s="3"/>
      <c r="D428" s="3"/>
      <c r="E428" s="3"/>
      <c r="F428" s="85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15"/>
      <c r="B429" s="5"/>
      <c r="C429" s="3"/>
      <c r="D429" s="3"/>
      <c r="E429" s="3"/>
      <c r="F429" s="85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15"/>
      <c r="B430" s="5"/>
      <c r="C430" s="3"/>
      <c r="D430" s="3"/>
      <c r="E430" s="3"/>
      <c r="F430" s="85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15"/>
      <c r="B431" s="5"/>
      <c r="C431" s="3"/>
      <c r="D431" s="3"/>
      <c r="E431" s="3"/>
      <c r="F431" s="85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15"/>
      <c r="B432" s="5"/>
      <c r="C432" s="3"/>
      <c r="D432" s="3"/>
      <c r="E432" s="3"/>
      <c r="F432" s="85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15"/>
      <c r="B433" s="5"/>
      <c r="C433" s="3"/>
      <c r="D433" s="3"/>
      <c r="E433" s="3"/>
      <c r="F433" s="85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15"/>
      <c r="B434" s="5"/>
      <c r="C434" s="3"/>
      <c r="D434" s="3"/>
      <c r="E434" s="3"/>
      <c r="F434" s="85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15"/>
      <c r="B435" s="5"/>
      <c r="C435" s="3"/>
      <c r="D435" s="3"/>
      <c r="E435" s="3"/>
      <c r="F435" s="85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15"/>
      <c r="B436" s="5"/>
      <c r="C436" s="3"/>
      <c r="D436" s="3"/>
      <c r="E436" s="3"/>
      <c r="F436" s="85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15"/>
      <c r="B437" s="5"/>
      <c r="C437" s="3"/>
      <c r="D437" s="3"/>
      <c r="E437" s="3"/>
      <c r="F437" s="85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15"/>
      <c r="B438" s="5"/>
      <c r="C438" s="3"/>
      <c r="D438" s="3"/>
      <c r="E438" s="3"/>
      <c r="F438" s="85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15"/>
      <c r="B439" s="5"/>
      <c r="C439" s="3"/>
      <c r="D439" s="3"/>
      <c r="E439" s="3"/>
      <c r="F439" s="85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15"/>
      <c r="M440" s="3"/>
      <c r="N440" s="3"/>
      <c r="O440" s="3"/>
    </row>
    <row r="441" spans="1:15">
      <c r="M441" s="3"/>
      <c r="N441" s="3"/>
      <c r="O441" s="3"/>
    </row>
    <row r="442" spans="1:15">
      <c r="M442" s="3"/>
      <c r="N442" s="3"/>
      <c r="O442" s="3"/>
    </row>
    <row r="443" spans="1:15">
      <c r="M443" s="3"/>
      <c r="N443" s="3"/>
      <c r="O443" s="3"/>
    </row>
    <row r="444" spans="1:15">
      <c r="M444" s="3"/>
      <c r="N444" s="3"/>
      <c r="O444" s="3"/>
    </row>
    <row r="445" spans="1:15">
      <c r="M445" s="3"/>
      <c r="N445" s="3"/>
      <c r="O445" s="3"/>
    </row>
    <row r="446" spans="1:15">
      <c r="M446" s="3"/>
      <c r="N446" s="3"/>
      <c r="O446" s="3"/>
    </row>
    <row r="447" spans="1:15">
      <c r="M447" s="3"/>
      <c r="N447" s="3"/>
      <c r="O447" s="3"/>
    </row>
    <row r="448" spans="1:15">
      <c r="M448" s="3"/>
      <c r="N448" s="3"/>
      <c r="O448" s="3"/>
    </row>
    <row r="449" spans="13:15">
      <c r="M449" s="3"/>
      <c r="N449" s="3"/>
      <c r="O449" s="3"/>
    </row>
    <row r="450" spans="13:15">
      <c r="M450" s="3"/>
      <c r="N450" s="3"/>
      <c r="O450" s="3"/>
    </row>
    <row r="451" spans="13:15">
      <c r="M451" s="3"/>
      <c r="N451" s="3"/>
      <c r="O451" s="3"/>
    </row>
    <row r="452" spans="13:15">
      <c r="M452" s="3"/>
      <c r="N452" s="3"/>
      <c r="O452" s="3"/>
    </row>
    <row r="453" spans="13:15">
      <c r="M453" s="3"/>
      <c r="N453" s="3"/>
      <c r="O453" s="3"/>
    </row>
    <row r="454" spans="13:15">
      <c r="M454" s="3"/>
      <c r="N454" s="3"/>
      <c r="O454" s="3"/>
    </row>
    <row r="455" spans="13:15">
      <c r="M455" s="3"/>
      <c r="N455" s="3"/>
      <c r="O455" s="3"/>
    </row>
    <row r="456" spans="13:15">
      <c r="M456" s="3"/>
      <c r="N456" s="3"/>
      <c r="O456" s="3"/>
    </row>
    <row r="457" spans="13:15">
      <c r="M457" s="3"/>
      <c r="N457" s="3"/>
      <c r="O457" s="3"/>
    </row>
    <row r="458" spans="13:15">
      <c r="M458" s="3"/>
      <c r="N458" s="3"/>
      <c r="O458" s="3"/>
    </row>
    <row r="459" spans="13:15">
      <c r="M459" s="3"/>
      <c r="N459" s="3"/>
      <c r="O459" s="3"/>
    </row>
    <row r="460" spans="13:15">
      <c r="M460" s="3"/>
      <c r="N460" s="3"/>
      <c r="O460" s="3"/>
    </row>
    <row r="461" spans="13:15">
      <c r="M461" s="3"/>
      <c r="N461" s="3"/>
      <c r="O461" s="3"/>
    </row>
    <row r="462" spans="13:15">
      <c r="N462" s="3"/>
      <c r="O462" s="3"/>
    </row>
    <row r="463" spans="13:15">
      <c r="N463" s="3"/>
      <c r="O463" s="3"/>
    </row>
  </sheetData>
  <mergeCells count="1">
    <mergeCell ref="A2:M2"/>
  </mergeCells>
  <phoneticPr fontId="0" type="noConversion"/>
  <printOptions horizontalCentered="1"/>
  <pageMargins left="0.25" right="0.25" top="0.75" bottom="0.75" header="0.3" footer="0.3"/>
  <pageSetup paperSize="9" scale="77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11" sqref="H11"/>
    </sheetView>
  </sheetViews>
  <sheetFormatPr defaultRowHeight="12.6"/>
  <cols>
    <col min="5" max="5" width="14.109375" customWidth="1"/>
    <col min="6" max="6" width="12.6640625" customWidth="1"/>
    <col min="7" max="7" width="11.88671875" customWidth="1"/>
    <col min="8" max="8" width="11.33203125" customWidth="1"/>
  </cols>
  <sheetData>
    <row r="1" spans="1:8" ht="13.2">
      <c r="A1" s="89"/>
      <c r="B1" s="89"/>
      <c r="C1" s="89"/>
      <c r="D1" s="14"/>
      <c r="E1" s="89"/>
      <c r="F1" s="89"/>
      <c r="G1" s="89"/>
      <c r="H1" s="89"/>
    </row>
    <row r="2" spans="1:8" ht="13.8">
      <c r="A2" s="199"/>
      <c r="B2" s="199"/>
      <c r="C2" s="199"/>
      <c r="D2" s="199"/>
      <c r="E2" s="199"/>
      <c r="F2" s="199"/>
      <c r="G2" s="199"/>
      <c r="H2" s="199"/>
    </row>
    <row r="3" spans="1:8" ht="76.5" customHeight="1">
      <c r="A3" s="177" t="s">
        <v>124</v>
      </c>
      <c r="B3" s="177"/>
      <c r="C3" s="177"/>
      <c r="D3" s="177"/>
      <c r="E3" s="177"/>
      <c r="F3" s="177"/>
      <c r="G3" s="177"/>
      <c r="H3" s="177"/>
    </row>
    <row r="4" spans="1:8" ht="17.399999999999999">
      <c r="A4" s="177" t="s">
        <v>28</v>
      </c>
      <c r="B4" s="177"/>
      <c r="C4" s="177"/>
      <c r="D4" s="177"/>
      <c r="E4" s="177"/>
      <c r="F4" s="177"/>
      <c r="G4" s="200"/>
      <c r="H4" s="200"/>
    </row>
    <row r="5" spans="1:8" ht="17.399999999999999">
      <c r="A5" s="129"/>
      <c r="B5" s="130"/>
      <c r="C5" s="130"/>
      <c r="D5" s="130"/>
      <c r="E5" s="130"/>
      <c r="F5" s="89"/>
      <c r="G5" s="89"/>
      <c r="H5" s="89"/>
    </row>
    <row r="6" spans="1:8" ht="40.200000000000003">
      <c r="A6" s="131"/>
      <c r="B6" s="132"/>
      <c r="C6" s="132"/>
      <c r="D6" s="133"/>
      <c r="E6" s="134"/>
      <c r="F6" s="135" t="s">
        <v>110</v>
      </c>
      <c r="G6" s="135" t="s">
        <v>111</v>
      </c>
      <c r="H6" s="136" t="s">
        <v>112</v>
      </c>
    </row>
    <row r="7" spans="1:8" ht="15.6">
      <c r="A7" s="201" t="s">
        <v>29</v>
      </c>
      <c r="B7" s="194"/>
      <c r="C7" s="194"/>
      <c r="D7" s="194"/>
      <c r="E7" s="202"/>
      <c r="F7" s="137">
        <v>6654988.8600000003</v>
      </c>
      <c r="G7" s="137">
        <f>+G8+G9</f>
        <v>6654988.8600000003</v>
      </c>
      <c r="H7" s="137">
        <f>+H8+H9</f>
        <v>6654988.8600000003</v>
      </c>
    </row>
    <row r="8" spans="1:8" ht="15.6">
      <c r="A8" s="191" t="s">
        <v>0</v>
      </c>
      <c r="B8" s="192"/>
      <c r="C8" s="192"/>
      <c r="D8" s="192"/>
      <c r="E8" s="203"/>
      <c r="F8" s="138">
        <v>0</v>
      </c>
      <c r="G8" s="90">
        <v>0</v>
      </c>
      <c r="H8" s="138"/>
    </row>
    <row r="9" spans="1:8" ht="17.25" customHeight="1">
      <c r="A9" s="204" t="s">
        <v>104</v>
      </c>
      <c r="B9" s="203"/>
      <c r="C9" s="203"/>
      <c r="D9" s="203"/>
      <c r="E9" s="203"/>
      <c r="F9" s="138">
        <v>6654988.8600000003</v>
      </c>
      <c r="G9" s="90">
        <v>6654988.8600000003</v>
      </c>
      <c r="H9" s="138">
        <v>6654988.8600000003</v>
      </c>
    </row>
    <row r="10" spans="1:8" ht="15.6">
      <c r="A10" s="139" t="s">
        <v>30</v>
      </c>
      <c r="B10" s="140"/>
      <c r="C10" s="140"/>
      <c r="D10" s="140"/>
      <c r="E10" s="140"/>
      <c r="F10" s="137">
        <f>+F11+F12</f>
        <v>6664988.8600000003</v>
      </c>
      <c r="G10" s="137">
        <f>+G11+G12</f>
        <v>6654988.8600000003</v>
      </c>
      <c r="H10" s="137">
        <f>+H11+H12</f>
        <v>6654988.8600000003</v>
      </c>
    </row>
    <row r="11" spans="1:8" ht="15.6">
      <c r="A11" s="195" t="s">
        <v>1</v>
      </c>
      <c r="B11" s="192"/>
      <c r="C11" s="192"/>
      <c r="D11" s="192"/>
      <c r="E11" s="205"/>
      <c r="F11" s="138">
        <v>6401928.8600000003</v>
      </c>
      <c r="G11" s="90">
        <v>6391928.8600000003</v>
      </c>
      <c r="H11" s="141">
        <v>6391928.8600000003</v>
      </c>
    </row>
    <row r="12" spans="1:8" ht="15.6">
      <c r="A12" s="206" t="s">
        <v>54</v>
      </c>
      <c r="B12" s="203"/>
      <c r="C12" s="203"/>
      <c r="D12" s="203"/>
      <c r="E12" s="203"/>
      <c r="F12" s="142">
        <v>263060</v>
      </c>
      <c r="G12" s="90">
        <v>263060</v>
      </c>
      <c r="H12" s="141">
        <v>263060</v>
      </c>
    </row>
    <row r="13" spans="1:8" ht="15.6">
      <c r="A13" s="193" t="s">
        <v>3</v>
      </c>
      <c r="B13" s="194"/>
      <c r="C13" s="194"/>
      <c r="D13" s="194"/>
      <c r="E13" s="194"/>
      <c r="F13" s="143">
        <f>+F7-F10</f>
        <v>-10000</v>
      </c>
      <c r="G13" s="143">
        <f>+G7-G10</f>
        <v>0</v>
      </c>
      <c r="H13" s="143">
        <f>+H7-H10</f>
        <v>0</v>
      </c>
    </row>
    <row r="14" spans="1:8" ht="17.399999999999999">
      <c r="A14" s="177"/>
      <c r="B14" s="189"/>
      <c r="C14" s="189"/>
      <c r="D14" s="189"/>
      <c r="E14" s="189"/>
      <c r="F14" s="190"/>
      <c r="G14" s="190"/>
      <c r="H14" s="190"/>
    </row>
    <row r="15" spans="1:8" ht="40.200000000000003">
      <c r="A15" s="131"/>
      <c r="B15" s="132"/>
      <c r="C15" s="132"/>
      <c r="D15" s="133"/>
      <c r="E15" s="134"/>
      <c r="F15" s="135" t="s">
        <v>110</v>
      </c>
      <c r="G15" s="135" t="s">
        <v>111</v>
      </c>
      <c r="H15" s="136" t="s">
        <v>112</v>
      </c>
    </row>
    <row r="16" spans="1:8" ht="38.25" customHeight="1">
      <c r="A16" s="207" t="s">
        <v>121</v>
      </c>
      <c r="B16" s="208"/>
      <c r="C16" s="208"/>
      <c r="D16" s="208"/>
      <c r="E16" s="209"/>
      <c r="F16" s="144">
        <v>10000</v>
      </c>
      <c r="G16" s="144"/>
      <c r="H16" s="145"/>
    </row>
    <row r="17" spans="1:8" ht="48" customHeight="1">
      <c r="A17" s="196" t="s">
        <v>122</v>
      </c>
      <c r="B17" s="197"/>
      <c r="C17" s="197"/>
      <c r="D17" s="197"/>
      <c r="E17" s="198"/>
      <c r="F17" s="146">
        <v>10000</v>
      </c>
      <c r="G17" s="146"/>
      <c r="H17" s="143"/>
    </row>
    <row r="18" spans="1:8" ht="17.399999999999999">
      <c r="A18" s="188"/>
      <c r="B18" s="189"/>
      <c r="C18" s="189"/>
      <c r="D18" s="189"/>
      <c r="E18" s="189"/>
      <c r="F18" s="190"/>
      <c r="G18" s="190"/>
      <c r="H18" s="190"/>
    </row>
    <row r="19" spans="1:8" ht="40.200000000000003">
      <c r="A19" s="131"/>
      <c r="B19" s="132"/>
      <c r="C19" s="132"/>
      <c r="D19" s="133"/>
      <c r="E19" s="134"/>
      <c r="F19" s="135" t="s">
        <v>110</v>
      </c>
      <c r="G19" s="135" t="s">
        <v>111</v>
      </c>
      <c r="H19" s="136" t="s">
        <v>112</v>
      </c>
    </row>
    <row r="20" spans="1:8" ht="15.6">
      <c r="A20" s="191" t="s">
        <v>5</v>
      </c>
      <c r="B20" s="192"/>
      <c r="C20" s="192"/>
      <c r="D20" s="192"/>
      <c r="E20" s="192"/>
      <c r="F20" s="142"/>
      <c r="G20" s="142"/>
      <c r="H20" s="142"/>
    </row>
    <row r="21" spans="1:8" ht="15.6">
      <c r="A21" s="191" t="s">
        <v>6</v>
      </c>
      <c r="B21" s="192"/>
      <c r="C21" s="192"/>
      <c r="D21" s="192"/>
      <c r="E21" s="192"/>
      <c r="F21" s="142"/>
      <c r="G21" s="142"/>
      <c r="H21" s="142"/>
    </row>
    <row r="22" spans="1:8" ht="15.6">
      <c r="A22" s="193" t="s">
        <v>7</v>
      </c>
      <c r="B22" s="194"/>
      <c r="C22" s="194"/>
      <c r="D22" s="194"/>
      <c r="E22" s="194"/>
      <c r="F22" s="137">
        <f>F20-F21</f>
        <v>0</v>
      </c>
      <c r="G22" s="137">
        <f>G20-G21</f>
        <v>0</v>
      </c>
      <c r="H22" s="137">
        <f>H20-H21</f>
        <v>0</v>
      </c>
    </row>
    <row r="23" spans="1:8" ht="17.399999999999999">
      <c r="A23" s="188"/>
      <c r="B23" s="189"/>
      <c r="C23" s="189"/>
      <c r="D23" s="189"/>
      <c r="E23" s="189"/>
      <c r="F23" s="190"/>
      <c r="G23" s="190"/>
      <c r="H23" s="190"/>
    </row>
    <row r="24" spans="1:8" ht="15.6">
      <c r="A24" s="195" t="s">
        <v>8</v>
      </c>
      <c r="B24" s="192"/>
      <c r="C24" s="192"/>
      <c r="D24" s="192"/>
      <c r="E24" s="192"/>
      <c r="F24" s="142">
        <f>IF((F13+F17+F22)&lt;&gt;0,"NESLAGANJE ZBROJA",(F13+F17+F22))</f>
        <v>0</v>
      </c>
      <c r="G24" s="142">
        <v>0</v>
      </c>
      <c r="H24" s="142">
        <f>IF((H13+H17+H22)&lt;&gt;0,"NESLAGANJE ZBROJA",(H13+H17+H22))</f>
        <v>0</v>
      </c>
    </row>
    <row r="25" spans="1:8" ht="17.399999999999999">
      <c r="A25" s="147"/>
      <c r="B25" s="130"/>
      <c r="C25" s="130"/>
      <c r="D25" s="130"/>
      <c r="E25" s="130"/>
      <c r="F25" s="12"/>
      <c r="G25" s="12"/>
      <c r="H25" s="12"/>
    </row>
    <row r="26" spans="1:8" ht="55.5" customHeight="1">
      <c r="A26" s="186" t="s">
        <v>123</v>
      </c>
      <c r="B26" s="187"/>
      <c r="C26" s="187"/>
      <c r="D26" s="187"/>
      <c r="E26" s="187"/>
      <c r="F26" s="187"/>
      <c r="G26" s="187"/>
      <c r="H26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Silvija</cp:lastModifiedBy>
  <cp:lastPrinted>2018-07-16T12:45:46Z</cp:lastPrinted>
  <dcterms:created xsi:type="dcterms:W3CDTF">2013-09-11T11:00:21Z</dcterms:created>
  <dcterms:modified xsi:type="dcterms:W3CDTF">2018-07-17T06:13:47Z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